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Spshg003\個人用バックアップフォルダ\企画課\健康企業宣言\ホームページ関係\ホームページ掲載（参考資料・様式）\R7.4\"/>
    </mc:Choice>
  </mc:AlternateContent>
  <xr:revisionPtr revIDLastSave="0" documentId="8_{81142FD2-5DEC-4828-95A4-91C06B6C96C3}" xr6:coauthVersionLast="47" xr6:coauthVersionMax="47" xr10:uidLastSave="{00000000-0000-0000-0000-000000000000}"/>
  <bookViews>
    <workbookView xWindow="-120" yWindow="-120" windowWidth="29040" windowHeight="15720" tabRatio="710" firstSheet="3" activeTab="3" xr2:uid="{00000000-000D-0000-FFFF-FFFF00000000}"/>
  </bookViews>
  <sheets>
    <sheet name="Sheet1" sheetId="9" state="hidden" r:id="rId1"/>
    <sheet name="Sheet2" sheetId="10" state="hidden" r:id="rId2"/>
    <sheet name="リンク図用" sheetId="8" state="hidden" r:id="rId3"/>
    <sheet name="入力シート" sheetId="11" r:id="rId4"/>
    <sheet name="採点基準" sheetId="20" r:id="rId5"/>
    <sheet name="入力説明" sheetId="22" r:id="rId6"/>
    <sheet name="一次採点印刷" sheetId="24" r:id="rId7"/>
    <sheet name="採点印刷" sheetId="17" r:id="rId8"/>
    <sheet name="健診・保健指導数値" sheetId="18" r:id="rId9"/>
    <sheet name="業態分類表" sheetId="21" state="hidden" r:id="rId10"/>
    <sheet name="データ" sheetId="19" r:id="rId11"/>
    <sheet name="理由リスト" sheetId="16" state="hidden" r:id="rId12"/>
  </sheets>
  <definedNames>
    <definedName name="_xlnm.Print_Area" localSheetId="6">一次採点印刷!$A$1:$H$36</definedName>
    <definedName name="_xlnm.Print_Area" localSheetId="8">健診・保健指導数値!$A$1:$J$14</definedName>
    <definedName name="_xlnm.Print_Area" localSheetId="7">採点印刷!$A$1:$H$36</definedName>
    <definedName name="_xlnm.Print_Area" localSheetId="4">採点基準!$A$1:$A$90</definedName>
    <definedName name="_xlnm.Print_Area" localSheetId="3">入力シート!$A$1:$AY$379</definedName>
    <definedName name="_xlnm.Print_Area" localSheetId="5">入力説明!$A$1:$J$126</definedName>
    <definedName name="_xlnm.Print_Titles" localSheetId="9">業態分類表!$1:$1</definedName>
    <definedName name="_xlnm.Print_Titles" localSheetId="3">入力シート!$18:$19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07" i="11" l="1"/>
  <c r="AD47" i="11"/>
  <c r="O262" i="11"/>
  <c r="O91" i="11" l="1"/>
  <c r="AP66" i="11"/>
  <c r="AP91" i="11"/>
  <c r="AP123" i="11"/>
  <c r="AP139" i="11"/>
  <c r="AP155" i="11"/>
  <c r="AP180" i="11"/>
  <c r="AP199" i="11"/>
  <c r="AP219" i="11"/>
  <c r="AP239" i="11"/>
  <c r="AP262" i="11"/>
  <c r="AP282" i="11"/>
  <c r="AP301" i="11"/>
  <c r="AP321" i="11"/>
  <c r="AP371" i="11"/>
  <c r="AP343" i="11"/>
  <c r="O66" i="11"/>
  <c r="O123" i="11"/>
  <c r="O139" i="11"/>
  <c r="O155" i="11"/>
  <c r="O180" i="11"/>
  <c r="O199" i="11"/>
  <c r="O219" i="11"/>
  <c r="O239" i="11"/>
  <c r="O282" i="11"/>
  <c r="O301" i="11"/>
  <c r="O321" i="11"/>
  <c r="O343" i="11"/>
  <c r="O371" i="11"/>
  <c r="AF371" i="11"/>
  <c r="AF343" i="11"/>
  <c r="AF321" i="11"/>
  <c r="AF301" i="11"/>
  <c r="AF282" i="11"/>
  <c r="AF262" i="11"/>
  <c r="AF239" i="11"/>
  <c r="AF219" i="11"/>
  <c r="AF199" i="11"/>
  <c r="AF180" i="11"/>
  <c r="AF155" i="11"/>
  <c r="AF139" i="11"/>
  <c r="AF123" i="11"/>
  <c r="AF66" i="11"/>
  <c r="AF91" i="11"/>
  <c r="T16" i="11"/>
  <c r="F12" i="24"/>
  <c r="F9" i="24"/>
  <c r="F8" i="24"/>
  <c r="E9" i="24"/>
  <c r="D6" i="24"/>
  <c r="D4" i="24"/>
  <c r="D3" i="24"/>
  <c r="AV23" i="11"/>
  <c r="F8" i="17"/>
  <c r="AO29" i="11"/>
  <c r="WA2" i="19" s="1"/>
  <c r="F12" i="17"/>
  <c r="AII2" i="19"/>
  <c r="AIH2" i="19"/>
  <c r="AIG2" i="19"/>
  <c r="AIF2" i="19"/>
  <c r="AIE2" i="19"/>
  <c r="AID2" i="19"/>
  <c r="AIC2" i="19"/>
  <c r="AIB2" i="19"/>
  <c r="AIA2" i="19"/>
  <c r="AHZ2" i="19"/>
  <c r="AHY2" i="19"/>
  <c r="AHX2" i="19"/>
  <c r="AHW2" i="19"/>
  <c r="AHV2" i="19"/>
  <c r="AHU2" i="19"/>
  <c r="AHT2" i="19"/>
  <c r="AHS2" i="19"/>
  <c r="AHR2" i="19"/>
  <c r="AHQ2" i="19"/>
  <c r="AHP2" i="19"/>
  <c r="AHO2" i="19"/>
  <c r="AHN2" i="19"/>
  <c r="AHM2" i="19"/>
  <c r="AHL2" i="19"/>
  <c r="AHK2" i="19"/>
  <c r="AHJ2" i="19"/>
  <c r="AHI2" i="19"/>
  <c r="AHH2" i="19"/>
  <c r="AHG2" i="19"/>
  <c r="AHF2" i="19"/>
  <c r="AHE2" i="19"/>
  <c r="AHD2" i="19"/>
  <c r="AHC2" i="19"/>
  <c r="AHB2" i="19"/>
  <c r="AHA2" i="19"/>
  <c r="AGZ2" i="19"/>
  <c r="YD2" i="19"/>
  <c r="WJ2" i="19"/>
  <c r="VX2" i="19"/>
  <c r="QZ2" i="19"/>
  <c r="NA2" i="19"/>
  <c r="LG2" i="19"/>
  <c r="KY2" i="19"/>
  <c r="AH109" i="11"/>
  <c r="AH49" i="11"/>
  <c r="AH35" i="11"/>
  <c r="AR35" i="11"/>
  <c r="AR49" i="11"/>
  <c r="AR109" i="11"/>
  <c r="Q49" i="11"/>
  <c r="Q109" i="11"/>
  <c r="AG110" i="11" l="1"/>
  <c r="M107" i="11"/>
  <c r="M47" i="11"/>
  <c r="AN107" i="11"/>
  <c r="M33" i="11"/>
  <c r="AO33" i="11" s="1"/>
  <c r="WC2" i="19" s="1"/>
  <c r="AP27" i="11"/>
  <c r="WD2" i="19" s="1"/>
  <c r="AP29" i="11"/>
  <c r="WE2" i="19" s="1"/>
  <c r="AP31" i="11"/>
  <c r="WF2" i="19" s="1"/>
  <c r="AO31" i="11"/>
  <c r="WB2" i="19" s="1"/>
  <c r="AO27" i="11"/>
  <c r="VZ2" i="19" s="1"/>
  <c r="AS372" i="11"/>
  <c r="AI372" i="11"/>
  <c r="R372" i="11"/>
  <c r="AS369" i="11"/>
  <c r="AI369" i="11"/>
  <c r="R369" i="11"/>
  <c r="AS358" i="11"/>
  <c r="AI358" i="11"/>
  <c r="R358" i="11"/>
  <c r="AS353" i="11"/>
  <c r="AI353" i="11"/>
  <c r="R353" i="11"/>
  <c r="AS344" i="11"/>
  <c r="AI344" i="11"/>
  <c r="R344" i="11"/>
  <c r="AS341" i="11"/>
  <c r="AI341" i="11"/>
  <c r="R341" i="11"/>
  <c r="AQ337" i="11"/>
  <c r="P337" i="11"/>
  <c r="AS331" i="11"/>
  <c r="AI331" i="11"/>
  <c r="R331" i="11"/>
  <c r="AS322" i="11"/>
  <c r="AI322" i="11"/>
  <c r="R322" i="11"/>
  <c r="AS319" i="11"/>
  <c r="AI319" i="11"/>
  <c r="R319" i="11"/>
  <c r="AS312" i="11"/>
  <c r="AI312" i="11"/>
  <c r="R312" i="11"/>
  <c r="AS302" i="11"/>
  <c r="AI302" i="11"/>
  <c r="R302" i="11"/>
  <c r="AS299" i="11"/>
  <c r="AI299" i="11"/>
  <c r="R299" i="11"/>
  <c r="AS283" i="11"/>
  <c r="AI283" i="11"/>
  <c r="R283" i="11"/>
  <c r="AS280" i="11"/>
  <c r="AI280" i="11"/>
  <c r="R280" i="11"/>
  <c r="AS263" i="11"/>
  <c r="AI263" i="11"/>
  <c r="R263" i="11"/>
  <c r="AS260" i="11"/>
  <c r="AI260" i="11"/>
  <c r="R260" i="11"/>
  <c r="AS240" i="11"/>
  <c r="AI240" i="11"/>
  <c r="R240" i="11"/>
  <c r="AS237" i="11"/>
  <c r="AI237" i="11"/>
  <c r="R237" i="11"/>
  <c r="AS220" i="11"/>
  <c r="AI220" i="11"/>
  <c r="R220" i="11"/>
  <c r="AS217" i="11"/>
  <c r="AI217" i="11"/>
  <c r="R217" i="11"/>
  <c r="AS200" i="11"/>
  <c r="AI200" i="11"/>
  <c r="R200" i="11"/>
  <c r="AS197" i="11"/>
  <c r="AI197" i="11"/>
  <c r="R197" i="11"/>
  <c r="AS181" i="11"/>
  <c r="AI181" i="11"/>
  <c r="R181" i="11"/>
  <c r="AS178" i="11"/>
  <c r="AI178" i="11"/>
  <c r="R178" i="11"/>
  <c r="AS156" i="11"/>
  <c r="AI156" i="11"/>
  <c r="R156" i="11"/>
  <c r="AS153" i="11"/>
  <c r="AI153" i="11"/>
  <c r="R153" i="11"/>
  <c r="AS140" i="11"/>
  <c r="AI140" i="11"/>
  <c r="R140" i="11"/>
  <c r="AS137" i="11"/>
  <c r="AI137" i="11"/>
  <c r="R137" i="11"/>
  <c r="AS124" i="11"/>
  <c r="AI124" i="11"/>
  <c r="R124" i="11"/>
  <c r="AS121" i="11"/>
  <c r="AI121" i="11"/>
  <c r="R121" i="11"/>
  <c r="AS92" i="11"/>
  <c r="AI92" i="11"/>
  <c r="R92" i="11"/>
  <c r="AS89" i="11"/>
  <c r="AI89" i="11"/>
  <c r="R89" i="11"/>
  <c r="AS67" i="11"/>
  <c r="AI67" i="11"/>
  <c r="R67" i="11"/>
  <c r="AS64" i="11"/>
  <c r="AI64" i="11"/>
  <c r="R64" i="11"/>
  <c r="AN47" i="11"/>
  <c r="AD33" i="11"/>
  <c r="AP33" i="11" s="1"/>
  <c r="WG2" i="19" s="1"/>
  <c r="AV99" i="11" l="1"/>
  <c r="AU99" i="11"/>
  <c r="AT99" i="11"/>
  <c r="F9" i="17"/>
  <c r="E9" i="17"/>
  <c r="D4" i="17"/>
  <c r="D3" i="17"/>
  <c r="D6" i="17"/>
  <c r="H6" i="17"/>
  <c r="YJ2" i="19"/>
  <c r="WP2" i="19"/>
  <c r="AGW2" i="19"/>
  <c r="AGO2" i="19"/>
  <c r="AGN2" i="19"/>
  <c r="AGM2" i="19"/>
  <c r="AGK2" i="19"/>
  <c r="AGJ2" i="19"/>
  <c r="AGI2" i="19"/>
  <c r="AGG2" i="19"/>
  <c r="AGF2" i="19"/>
  <c r="AGE2" i="19"/>
  <c r="AFZ2" i="19"/>
  <c r="AFQ2" i="19"/>
  <c r="AFP2" i="19"/>
  <c r="AFO2" i="19"/>
  <c r="AFN2" i="19"/>
  <c r="AFM2" i="19"/>
  <c r="AFL2" i="19"/>
  <c r="AFG2" i="19"/>
  <c r="AEY2" i="19"/>
  <c r="AEX2" i="19"/>
  <c r="AER2" i="19"/>
  <c r="AEJ2" i="19"/>
  <c r="AEI2" i="19"/>
  <c r="AEH2" i="19"/>
  <c r="AEG2" i="19"/>
  <c r="AEB2" i="19"/>
  <c r="ADT2" i="19"/>
  <c r="ADS2" i="19"/>
  <c r="ADR2" i="19"/>
  <c r="ADQ2" i="19"/>
  <c r="ADP2" i="19"/>
  <c r="ADK2" i="19"/>
  <c r="ADC2" i="19"/>
  <c r="ADB2" i="19"/>
  <c r="ADA2" i="19"/>
  <c r="ACX2" i="19"/>
  <c r="ACW2" i="19"/>
  <c r="ACV2" i="19"/>
  <c r="ACQ2" i="19"/>
  <c r="ACI2" i="19"/>
  <c r="ACH2" i="19"/>
  <c r="ACG2" i="19"/>
  <c r="ACF2" i="19"/>
  <c r="ACE2" i="19"/>
  <c r="ACA2" i="19"/>
  <c r="ABS2" i="19"/>
  <c r="ABR2" i="19"/>
  <c r="ABQ2" i="19"/>
  <c r="ABP2" i="19"/>
  <c r="ABO2" i="19"/>
  <c r="ABJ2" i="19"/>
  <c r="ABB2" i="19"/>
  <c r="AAZ2" i="19"/>
  <c r="AAT2" i="19"/>
  <c r="AAL2" i="19"/>
  <c r="AAK2" i="19"/>
  <c r="AAJ2" i="19"/>
  <c r="AAG2" i="19"/>
  <c r="AAF2" i="19"/>
  <c r="AAE2" i="19"/>
  <c r="AAD2" i="19"/>
  <c r="AAC2" i="19"/>
  <c r="ZX2" i="19"/>
  <c r="ZQ2" i="19"/>
  <c r="ZP2" i="19"/>
  <c r="ZK2" i="19"/>
  <c r="YX2" i="19"/>
  <c r="YP2" i="19"/>
  <c r="YO2" i="19"/>
  <c r="YN2" i="19"/>
  <c r="YI2" i="19"/>
  <c r="YB2" i="19"/>
  <c r="XT2" i="19"/>
  <c r="XS2" i="19"/>
  <c r="XR2" i="19"/>
  <c r="XQ2" i="19"/>
  <c r="XP2" i="19"/>
  <c r="XN2" i="19"/>
  <c r="XM2" i="19"/>
  <c r="XL2" i="19"/>
  <c r="XG2" i="19"/>
  <c r="WY2" i="19"/>
  <c r="WX2" i="19"/>
  <c r="WW2" i="19"/>
  <c r="WV2" i="19"/>
  <c r="WU2" i="19"/>
  <c r="WO2" i="19"/>
  <c r="WH2" i="19"/>
  <c r="ZD2" i="19"/>
  <c r="ZC2" i="19"/>
  <c r="YH2" i="19"/>
  <c r="YG2" i="19"/>
  <c r="YF2" i="19"/>
  <c r="WM2" i="19"/>
  <c r="WL2" i="19"/>
  <c r="YE2" i="19"/>
  <c r="WK2" i="19"/>
  <c r="VY2" i="19"/>
  <c r="AGV2" i="19"/>
  <c r="AGU2" i="19"/>
  <c r="AGT2" i="19"/>
  <c r="AGS2" i="19"/>
  <c r="AGR2" i="19"/>
  <c r="AGQ2" i="19"/>
  <c r="AGP2" i="19"/>
  <c r="AGL2" i="19"/>
  <c r="AGH2" i="19"/>
  <c r="AGD2" i="19"/>
  <c r="AGC2" i="19"/>
  <c r="AGB2" i="19"/>
  <c r="AFY2" i="19"/>
  <c r="AFX2" i="19"/>
  <c r="AFW2" i="19"/>
  <c r="AFV2" i="19"/>
  <c r="AFU2" i="19"/>
  <c r="AFT2" i="19"/>
  <c r="AFS2" i="19"/>
  <c r="AFR2" i="19"/>
  <c r="AFK2" i="19"/>
  <c r="AFJ2" i="19"/>
  <c r="AFI2" i="19"/>
  <c r="AFF2" i="19"/>
  <c r="AFE2" i="19"/>
  <c r="AFD2" i="19"/>
  <c r="AFC2" i="19"/>
  <c r="AFB2" i="19"/>
  <c r="AFA2" i="19"/>
  <c r="AEZ2" i="19"/>
  <c r="AEW2" i="19"/>
  <c r="AEV2" i="19"/>
  <c r="AEU2" i="19"/>
  <c r="AET2" i="19"/>
  <c r="AEQ2" i="19"/>
  <c r="AEP2" i="19"/>
  <c r="AEO2" i="19"/>
  <c r="AEN2" i="19"/>
  <c r="AEM2" i="19"/>
  <c r="AEL2" i="19"/>
  <c r="AEK2" i="19"/>
  <c r="AEF2" i="19"/>
  <c r="AEE2" i="19"/>
  <c r="AED2" i="19"/>
  <c r="AEA2" i="19"/>
  <c r="ADZ2" i="19"/>
  <c r="ADY2" i="19"/>
  <c r="ADX2" i="19"/>
  <c r="ADW2" i="19"/>
  <c r="ADV2" i="19"/>
  <c r="ADU2" i="19"/>
  <c r="ADO2" i="19"/>
  <c r="ADN2" i="19"/>
  <c r="ADM2" i="19"/>
  <c r="ADJ2" i="19"/>
  <c r="ADI2" i="19"/>
  <c r="ADH2" i="19"/>
  <c r="ADG2" i="19"/>
  <c r="ADF2" i="19"/>
  <c r="ADE2" i="19"/>
  <c r="ADD2" i="19"/>
  <c r="ACZ2" i="19"/>
  <c r="ACY2" i="19"/>
  <c r="ACU2" i="19"/>
  <c r="ACT2" i="19"/>
  <c r="ACS2" i="19"/>
  <c r="ACP2" i="19"/>
  <c r="ACO2" i="19"/>
  <c r="ACN2" i="19"/>
  <c r="ACM2" i="19"/>
  <c r="ACL2" i="19"/>
  <c r="ACK2" i="19"/>
  <c r="ACJ2" i="19"/>
  <c r="ACD2" i="19"/>
  <c r="ACC2" i="19"/>
  <c r="ABZ2" i="19"/>
  <c r="ABY2" i="19"/>
  <c r="ABX2" i="19"/>
  <c r="ABW2" i="19"/>
  <c r="ABV2" i="19"/>
  <c r="ABU2" i="19"/>
  <c r="ABT2" i="19"/>
  <c r="ABN2" i="19"/>
  <c r="ABM2" i="19"/>
  <c r="ABL2" i="19"/>
  <c r="ABI2" i="19"/>
  <c r="ABH2" i="19"/>
  <c r="ABG2" i="19"/>
  <c r="ABF2" i="19"/>
  <c r="ABE2" i="19"/>
  <c r="ABD2" i="19"/>
  <c r="ABC2" i="19"/>
  <c r="ABA2" i="19"/>
  <c r="AAY2" i="19"/>
  <c r="AAX2" i="19"/>
  <c r="AAW2" i="19"/>
  <c r="AAV2" i="19"/>
  <c r="AAS2" i="19"/>
  <c r="AAR2" i="19"/>
  <c r="AAQ2" i="19"/>
  <c r="AAP2" i="19"/>
  <c r="AAO2" i="19"/>
  <c r="AAN2" i="19"/>
  <c r="AAM2" i="19"/>
  <c r="AAI2" i="19"/>
  <c r="AAH2" i="19"/>
  <c r="AAB2" i="19"/>
  <c r="AAA2" i="19"/>
  <c r="ZZ2" i="19"/>
  <c r="ZW2" i="19"/>
  <c r="ZV2" i="19"/>
  <c r="ZU2" i="19"/>
  <c r="ZT2" i="19"/>
  <c r="ZS2" i="19"/>
  <c r="ZR2" i="19"/>
  <c r="ZO2" i="19"/>
  <c r="ZN2" i="19"/>
  <c r="ZM2" i="19"/>
  <c r="ZJ2" i="19"/>
  <c r="ZI2" i="19"/>
  <c r="ZH2" i="19"/>
  <c r="ZG2" i="19"/>
  <c r="ZF2" i="19"/>
  <c r="ZE2" i="19"/>
  <c r="ZB2" i="19"/>
  <c r="ZA2" i="19"/>
  <c r="YZ2" i="19"/>
  <c r="YW2" i="19"/>
  <c r="YV2" i="19"/>
  <c r="YU2" i="19"/>
  <c r="YT2" i="19"/>
  <c r="YS2" i="19"/>
  <c r="YR2" i="19"/>
  <c r="YQ2" i="19"/>
  <c r="YM2" i="19"/>
  <c r="YL2" i="19"/>
  <c r="YK2" i="19"/>
  <c r="YA2" i="19"/>
  <c r="XZ2" i="19"/>
  <c r="XY2" i="19"/>
  <c r="XX2" i="19"/>
  <c r="XW2" i="19"/>
  <c r="XV2" i="19"/>
  <c r="XU2" i="19"/>
  <c r="XO2" i="19"/>
  <c r="XK2" i="19"/>
  <c r="XJ2" i="19"/>
  <c r="XI2" i="19"/>
  <c r="XF2" i="19"/>
  <c r="XE2" i="19"/>
  <c r="XD2" i="19"/>
  <c r="XC2" i="19"/>
  <c r="XB2" i="19"/>
  <c r="XA2" i="19"/>
  <c r="WZ2" i="19"/>
  <c r="WT2" i="19"/>
  <c r="WS2" i="19"/>
  <c r="WR2" i="19"/>
  <c r="WQ2" i="19"/>
  <c r="UZ2" i="19"/>
  <c r="UG2" i="19"/>
  <c r="TR2" i="19"/>
  <c r="TB2" i="19"/>
  <c r="SK2" i="19"/>
  <c r="RQ2" i="19"/>
  <c r="QI2" i="19"/>
  <c r="PS2" i="19"/>
  <c r="OW2" i="19"/>
  <c r="OJ2" i="19"/>
  <c r="NW2" i="19"/>
  <c r="NH2" i="19"/>
  <c r="MF2" i="19"/>
  <c r="MG2" i="19"/>
  <c r="LN2" i="19"/>
  <c r="VR2" i="19"/>
  <c r="UU2" i="19"/>
  <c r="UB2" i="19"/>
  <c r="TM2" i="19"/>
  <c r="SW2" i="19"/>
  <c r="RL2" i="19"/>
  <c r="QU2" i="19"/>
  <c r="QD2" i="19"/>
  <c r="PX2" i="19"/>
  <c r="PN2" i="19"/>
  <c r="OR2" i="19"/>
  <c r="OE2" i="19"/>
  <c r="NR2" i="19"/>
  <c r="MV2" i="19"/>
  <c r="MA2" i="19"/>
  <c r="SI2" i="19"/>
  <c r="SH2" i="19"/>
  <c r="SG2" i="19"/>
  <c r="SF2" i="19"/>
  <c r="SE2" i="19"/>
  <c r="SD2" i="19"/>
  <c r="SC2" i="19"/>
  <c r="HO2" i="19"/>
  <c r="HN2" i="19"/>
  <c r="HM2" i="19"/>
  <c r="HL2" i="19"/>
  <c r="HK2" i="19"/>
  <c r="HJ2" i="19"/>
  <c r="HI2" i="19"/>
  <c r="NG2" i="19"/>
  <c r="LM2" i="19"/>
  <c r="VN2" i="19"/>
  <c r="UP2" i="19"/>
  <c r="TI2" i="19"/>
  <c r="SS2" i="19"/>
  <c r="SB2" i="19"/>
  <c r="RW2" i="19"/>
  <c r="RH2" i="19"/>
  <c r="QQ2" i="19"/>
  <c r="PZ2" i="19"/>
  <c r="PJ2" i="19"/>
  <c r="PE2" i="19"/>
  <c r="NN2" i="19"/>
  <c r="MR2" i="19"/>
  <c r="LW2" i="19"/>
  <c r="VU2" i="19"/>
  <c r="VM2" i="19"/>
  <c r="VL2" i="19"/>
  <c r="VK2" i="19"/>
  <c r="VI2" i="19"/>
  <c r="VH2" i="19"/>
  <c r="VG2" i="19"/>
  <c r="VE2" i="19"/>
  <c r="VD2" i="19"/>
  <c r="VC2" i="19"/>
  <c r="UX2" i="19"/>
  <c r="UO2" i="19"/>
  <c r="UN2" i="19"/>
  <c r="UM2" i="19"/>
  <c r="UL2" i="19"/>
  <c r="UK2" i="19"/>
  <c r="UJ2" i="19"/>
  <c r="UE2" i="19"/>
  <c r="TW2" i="19"/>
  <c r="TV2" i="19"/>
  <c r="TP2" i="19"/>
  <c r="TH2" i="19"/>
  <c r="TG2" i="19"/>
  <c r="TF2" i="19"/>
  <c r="TE2" i="19"/>
  <c r="SZ2" i="19"/>
  <c r="SR2" i="19"/>
  <c r="SQ2" i="19"/>
  <c r="SP2" i="19"/>
  <c r="SO2" i="19"/>
  <c r="SN2" i="19"/>
  <c r="SA2" i="19"/>
  <c r="RZ2" i="19"/>
  <c r="RY2" i="19"/>
  <c r="RV2" i="19"/>
  <c r="RU2" i="19"/>
  <c r="RT2" i="19"/>
  <c r="RO2" i="19"/>
  <c r="RG2" i="19"/>
  <c r="RF2" i="19"/>
  <c r="RE2" i="19"/>
  <c r="RD2" i="19"/>
  <c r="RC2" i="19"/>
  <c r="QX2" i="19"/>
  <c r="QP2" i="19"/>
  <c r="QO2" i="19"/>
  <c r="QN2" i="19"/>
  <c r="QM2" i="19"/>
  <c r="QL2" i="19"/>
  <c r="QG2" i="19"/>
  <c r="PY2" i="19"/>
  <c r="PW2" i="19"/>
  <c r="PQ2" i="19"/>
  <c r="PI2" i="19"/>
  <c r="PH2" i="19"/>
  <c r="PG2" i="19"/>
  <c r="PD2" i="19"/>
  <c r="PC2" i="19"/>
  <c r="PB2" i="19"/>
  <c r="PA2" i="19"/>
  <c r="OZ2" i="19"/>
  <c r="OU2" i="19"/>
  <c r="ON2" i="19"/>
  <c r="OM2" i="19"/>
  <c r="OH2" i="19"/>
  <c r="NU2" i="19"/>
  <c r="NM2" i="19"/>
  <c r="NL2" i="19"/>
  <c r="NK2" i="19"/>
  <c r="NF2" i="19"/>
  <c r="MY2" i="19"/>
  <c r="MQ2" i="19"/>
  <c r="MP2" i="19"/>
  <c r="MO2" i="19"/>
  <c r="MN2" i="19"/>
  <c r="MM2" i="19"/>
  <c r="MK2" i="19"/>
  <c r="MJ2" i="19"/>
  <c r="MI2" i="19"/>
  <c r="MD2" i="19"/>
  <c r="LV2" i="19"/>
  <c r="LU2" i="19"/>
  <c r="LT2" i="19"/>
  <c r="LS2" i="19"/>
  <c r="LR2" i="19"/>
  <c r="LL2" i="19"/>
  <c r="LE2" i="19"/>
  <c r="VT2" i="19"/>
  <c r="VS2" i="19"/>
  <c r="VQ2" i="19"/>
  <c r="VP2" i="19"/>
  <c r="VO2" i="19"/>
  <c r="VJ2" i="19"/>
  <c r="VF2" i="19"/>
  <c r="VB2" i="19"/>
  <c r="VA2" i="19"/>
  <c r="UW2" i="19"/>
  <c r="UV2" i="19"/>
  <c r="UT2" i="19"/>
  <c r="US2" i="19"/>
  <c r="UR2" i="19"/>
  <c r="UQ2" i="19"/>
  <c r="UI2" i="19"/>
  <c r="UH2" i="19"/>
  <c r="UD2" i="19"/>
  <c r="UC2" i="19"/>
  <c r="UA2" i="19"/>
  <c r="TZ2" i="19"/>
  <c r="TY2" i="19"/>
  <c r="TX2" i="19"/>
  <c r="TU2" i="19"/>
  <c r="TT2" i="19"/>
  <c r="TS2" i="19"/>
  <c r="TO2" i="19"/>
  <c r="TN2" i="19"/>
  <c r="TL2" i="19"/>
  <c r="TK2" i="19"/>
  <c r="TJ2" i="19"/>
  <c r="TD2" i="19"/>
  <c r="TC2" i="19"/>
  <c r="SY2" i="19"/>
  <c r="SX2" i="19"/>
  <c r="SV2" i="19"/>
  <c r="SU2" i="19"/>
  <c r="ST2" i="19"/>
  <c r="SM2" i="19"/>
  <c r="SL2" i="19"/>
  <c r="RX2" i="19"/>
  <c r="RS2" i="19"/>
  <c r="RR2" i="19"/>
  <c r="RN2" i="19"/>
  <c r="RM2" i="19"/>
  <c r="RK2" i="19"/>
  <c r="RJ2" i="19"/>
  <c r="RI2" i="19"/>
  <c r="RB2" i="19"/>
  <c r="RA2" i="19"/>
  <c r="QW2" i="19"/>
  <c r="QV2" i="19"/>
  <c r="QT2" i="19"/>
  <c r="QS2" i="19"/>
  <c r="QR2" i="19"/>
  <c r="QK2" i="19"/>
  <c r="QJ2" i="19"/>
  <c r="QF2" i="19"/>
  <c r="QE2" i="19"/>
  <c r="QC2" i="19"/>
  <c r="QB2" i="19"/>
  <c r="QA2" i="19"/>
  <c r="PV2" i="19"/>
  <c r="PU2" i="19"/>
  <c r="PT2" i="19"/>
  <c r="PP2" i="19"/>
  <c r="PO2" i="19"/>
  <c r="PM2" i="19"/>
  <c r="PL2" i="19"/>
  <c r="PK2" i="19"/>
  <c r="PF2" i="19"/>
  <c r="OY2" i="19"/>
  <c r="OX2" i="19"/>
  <c r="OT2" i="19"/>
  <c r="OS2" i="19"/>
  <c r="OQ2" i="19"/>
  <c r="OP2" i="19"/>
  <c r="OO2" i="19"/>
  <c r="OL2" i="19"/>
  <c r="OK2" i="19"/>
  <c r="OG2" i="19"/>
  <c r="OF2" i="19"/>
  <c r="OD2" i="19"/>
  <c r="OC2" i="19"/>
  <c r="OB2" i="19"/>
  <c r="NY2" i="19"/>
  <c r="NX2" i="19"/>
  <c r="NT2" i="19"/>
  <c r="NS2" i="19"/>
  <c r="NQ2" i="19"/>
  <c r="NP2" i="19"/>
  <c r="NO2" i="19"/>
  <c r="NJ2" i="19"/>
  <c r="NI2" i="19"/>
  <c r="MX2" i="19"/>
  <c r="MW2" i="19"/>
  <c r="MU2" i="19"/>
  <c r="MT2" i="19"/>
  <c r="MS2" i="19"/>
  <c r="ML2" i="19"/>
  <c r="MH2" i="19"/>
  <c r="MC2" i="19"/>
  <c r="MB2" i="19"/>
  <c r="LZ2" i="19"/>
  <c r="LY2" i="19"/>
  <c r="LX2" i="19"/>
  <c r="LQ2" i="19"/>
  <c r="LP2" i="19"/>
  <c r="LO2" i="19"/>
  <c r="OA2" i="19"/>
  <c r="NZ2" i="19"/>
  <c r="NE2" i="19"/>
  <c r="ND2" i="19"/>
  <c r="NC2" i="19"/>
  <c r="LJ2" i="19"/>
  <c r="LI2" i="19"/>
  <c r="LC2" i="19"/>
  <c r="LB2" i="19"/>
  <c r="LA2" i="19"/>
  <c r="NB2" i="19"/>
  <c r="LH2" i="19"/>
  <c r="KZ2" i="19"/>
  <c r="KV2" i="19"/>
  <c r="KU2" i="19"/>
  <c r="KT2" i="19"/>
  <c r="KS2" i="19"/>
  <c r="KR2" i="19"/>
  <c r="KQ2" i="19"/>
  <c r="KP2" i="19"/>
  <c r="KO2" i="19"/>
  <c r="KN2" i="19"/>
  <c r="KM2" i="19"/>
  <c r="KL2" i="19"/>
  <c r="KK2" i="19"/>
  <c r="KJ2" i="19"/>
  <c r="KI2" i="19"/>
  <c r="KH2" i="19"/>
  <c r="KG2" i="19"/>
  <c r="KF2" i="19"/>
  <c r="KE2" i="19"/>
  <c r="KD2" i="19"/>
  <c r="KC2" i="19"/>
  <c r="KB2" i="19"/>
  <c r="JZ2" i="19"/>
  <c r="JY2" i="19"/>
  <c r="JX2" i="19"/>
  <c r="JW2" i="19"/>
  <c r="JV2" i="19"/>
  <c r="JU2" i="19"/>
  <c r="JS2" i="19"/>
  <c r="JT2" i="19"/>
  <c r="JR2" i="19"/>
  <c r="JP2" i="19"/>
  <c r="JO2" i="19"/>
  <c r="JN2" i="19"/>
  <c r="JM2" i="19"/>
  <c r="JQ2" i="19"/>
  <c r="JL2" i="19"/>
  <c r="JK2" i="19"/>
  <c r="JJ2" i="19"/>
  <c r="JH2" i="19"/>
  <c r="JG2" i="19"/>
  <c r="JF2" i="19"/>
  <c r="JE2" i="19"/>
  <c r="JD2" i="19"/>
  <c r="JC2" i="19"/>
  <c r="JB2" i="19"/>
  <c r="JA2" i="19"/>
  <c r="IY2" i="19"/>
  <c r="IZ2" i="19"/>
  <c r="IX2" i="19"/>
  <c r="IW2" i="19"/>
  <c r="IV2" i="19"/>
  <c r="IT2" i="19"/>
  <c r="IS2" i="19"/>
  <c r="IR2" i="19"/>
  <c r="IQ2" i="19"/>
  <c r="IP2" i="19"/>
  <c r="IO2" i="19"/>
  <c r="IN2" i="19"/>
  <c r="IM2" i="19"/>
  <c r="IL2" i="19"/>
  <c r="IK2" i="19"/>
  <c r="IJ2" i="19"/>
  <c r="II2" i="19"/>
  <c r="IH2" i="19"/>
  <c r="IG2" i="19"/>
  <c r="IE2" i="19"/>
  <c r="ID2" i="19"/>
  <c r="IC2" i="19"/>
  <c r="IB2" i="19"/>
  <c r="IA2" i="19"/>
  <c r="HZ2" i="19"/>
  <c r="HY2" i="19"/>
  <c r="HX2" i="19"/>
  <c r="HW2" i="19"/>
  <c r="HV2" i="19"/>
  <c r="HU2" i="19"/>
  <c r="HT2" i="19"/>
  <c r="HS2" i="19"/>
  <c r="HR2" i="19"/>
  <c r="HQ2" i="19"/>
  <c r="HH2" i="19"/>
  <c r="HG2" i="19"/>
  <c r="HF2" i="19"/>
  <c r="HE2" i="19"/>
  <c r="HD2" i="19"/>
  <c r="HC2" i="19"/>
  <c r="HB2" i="19"/>
  <c r="HA2" i="19"/>
  <c r="GZ2" i="19"/>
  <c r="GY2" i="19"/>
  <c r="GX2" i="19"/>
  <c r="GV2" i="19"/>
  <c r="GU2" i="19"/>
  <c r="GT2" i="19"/>
  <c r="GS2" i="19"/>
  <c r="GR2" i="19"/>
  <c r="GQ2" i="19"/>
  <c r="GP2" i="19"/>
  <c r="GO2" i="19"/>
  <c r="GN2" i="19"/>
  <c r="GM2" i="19"/>
  <c r="GL2" i="19"/>
  <c r="GK2" i="19"/>
  <c r="GJ2" i="19"/>
  <c r="GI2" i="19"/>
  <c r="GH2" i="19"/>
  <c r="GF2" i="19"/>
  <c r="GE2" i="19"/>
  <c r="GD2" i="19"/>
  <c r="GC2" i="19"/>
  <c r="GB2" i="19"/>
  <c r="GA2" i="19"/>
  <c r="FZ2" i="19"/>
  <c r="FY2" i="19"/>
  <c r="FX2" i="19"/>
  <c r="FW2" i="19"/>
  <c r="FV2" i="19"/>
  <c r="FU2" i="19"/>
  <c r="FT2" i="19"/>
  <c r="FS2" i="19"/>
  <c r="FR2" i="19"/>
  <c r="FP2" i="19"/>
  <c r="FO2" i="19"/>
  <c r="FN2" i="19"/>
  <c r="FM2" i="19"/>
  <c r="FL2" i="19"/>
  <c r="FK2" i="19"/>
  <c r="FJ2" i="19"/>
  <c r="FI2" i="19"/>
  <c r="FH2" i="19"/>
  <c r="FG2" i="19"/>
  <c r="FF2" i="19"/>
  <c r="FE2" i="19"/>
  <c r="FD2" i="19"/>
  <c r="FC2" i="19"/>
  <c r="FA2" i="19"/>
  <c r="EZ2" i="19"/>
  <c r="EY2" i="19"/>
  <c r="EX2" i="19"/>
  <c r="EW2" i="19"/>
  <c r="EV2" i="19"/>
  <c r="EU2" i="19"/>
  <c r="ET2" i="19"/>
  <c r="ES2" i="19"/>
  <c r="ER2" i="19"/>
  <c r="EQ2" i="19"/>
  <c r="EP2" i="19"/>
  <c r="EO2" i="19"/>
  <c r="EN2" i="19"/>
  <c r="EM2" i="19"/>
  <c r="EL2" i="19"/>
  <c r="EK2" i="19"/>
  <c r="EJ2" i="19"/>
  <c r="EI2" i="19"/>
  <c r="EH2" i="19"/>
  <c r="EF2" i="19"/>
  <c r="EE2" i="19"/>
  <c r="ED2" i="19"/>
  <c r="EC2" i="19"/>
  <c r="EB2" i="19"/>
  <c r="EA2" i="19"/>
  <c r="DZ2" i="19"/>
  <c r="DY2" i="19"/>
  <c r="DX2" i="19"/>
  <c r="DW2" i="19"/>
  <c r="DV2" i="19"/>
  <c r="DT2" i="19"/>
  <c r="DS2" i="19"/>
  <c r="DR2" i="19"/>
  <c r="DQ2" i="19"/>
  <c r="DP2" i="19"/>
  <c r="DO2" i="19"/>
  <c r="DN2" i="19"/>
  <c r="DM2" i="19"/>
  <c r="DL2" i="19"/>
  <c r="DK2" i="19"/>
  <c r="DJ2" i="19"/>
  <c r="DH2" i="19"/>
  <c r="DG2" i="19"/>
  <c r="DF2" i="19"/>
  <c r="DE2" i="19"/>
  <c r="DD2" i="19"/>
  <c r="DC2" i="19"/>
  <c r="DB2" i="19"/>
  <c r="DA2" i="19"/>
  <c r="CZ2" i="19"/>
  <c r="CY2" i="19"/>
  <c r="CX2" i="19"/>
  <c r="CW2" i="19"/>
  <c r="CV2" i="19"/>
  <c r="CT2" i="19"/>
  <c r="CR2" i="19"/>
  <c r="CQ2" i="19"/>
  <c r="CP2" i="19"/>
  <c r="CN2" i="19"/>
  <c r="CM2" i="19"/>
  <c r="CL2" i="19"/>
  <c r="CK2" i="19"/>
  <c r="CJ2" i="19"/>
  <c r="CI2" i="19"/>
  <c r="CH2" i="19"/>
  <c r="CG2" i="19"/>
  <c r="CF2" i="19"/>
  <c r="CE2" i="19"/>
  <c r="CD2" i="19"/>
  <c r="CC2" i="19"/>
  <c r="CB2" i="19"/>
  <c r="CA2" i="19"/>
  <c r="BX2" i="19"/>
  <c r="BY2" i="19"/>
  <c r="BZ2" i="19"/>
  <c r="BW2" i="19"/>
  <c r="BV2" i="19"/>
  <c r="BT2" i="19"/>
  <c r="BQ2" i="19"/>
  <c r="BS2" i="19"/>
  <c r="BR2" i="19"/>
  <c r="BP2" i="19"/>
  <c r="BO2" i="19"/>
  <c r="BN2" i="19"/>
  <c r="BM2" i="19"/>
  <c r="BL2" i="19"/>
  <c r="BK2" i="19"/>
  <c r="BJ2" i="19"/>
  <c r="BI2" i="19"/>
  <c r="BH2" i="19"/>
  <c r="BG2" i="19"/>
  <c r="BF2" i="19"/>
  <c r="BE2" i="19"/>
  <c r="BC2" i="19"/>
  <c r="BA2" i="19"/>
  <c r="AZ2" i="19"/>
  <c r="AY2" i="19"/>
  <c r="AW2" i="19"/>
  <c r="AU2" i="19"/>
  <c r="AT2" i="19"/>
  <c r="AS2" i="19"/>
  <c r="AR2" i="19"/>
  <c r="AP2" i="19"/>
  <c r="AO2" i="19"/>
  <c r="AN2" i="19"/>
  <c r="AM2" i="19"/>
  <c r="AL2" i="19"/>
  <c r="AK2" i="19"/>
  <c r="AJ2" i="19"/>
  <c r="AI2" i="19"/>
  <c r="AH2" i="19"/>
  <c r="AG2" i="19"/>
  <c r="AF2" i="19"/>
  <c r="AE2" i="19"/>
  <c r="AD2" i="19"/>
  <c r="AC2" i="19"/>
  <c r="AB2" i="19"/>
  <c r="W2" i="19"/>
  <c r="V2" i="19"/>
  <c r="U2" i="19"/>
  <c r="T2" i="19"/>
  <c r="S2" i="19"/>
  <c r="R2" i="19"/>
  <c r="Q2" i="19"/>
  <c r="P2" i="19"/>
  <c r="O2" i="19"/>
  <c r="N2" i="19"/>
  <c r="M2" i="19"/>
  <c r="L2" i="19"/>
  <c r="K2" i="19"/>
  <c r="J2" i="19"/>
  <c r="I2" i="19"/>
  <c r="H2" i="19"/>
  <c r="G2" i="19"/>
  <c r="F2" i="19"/>
  <c r="E2" i="19"/>
  <c r="D2" i="19"/>
  <c r="C2" i="19"/>
  <c r="B2" i="19"/>
  <c r="A2" i="19"/>
  <c r="E12" i="17" l="1"/>
  <c r="G12" i="17" s="1"/>
  <c r="E12" i="24"/>
  <c r="G9" i="17"/>
  <c r="AV39" i="11"/>
  <c r="WN2" i="19"/>
  <c r="T14" i="11"/>
  <c r="CS2" i="19" l="1"/>
  <c r="AU39" i="11"/>
  <c r="LK2" i="19"/>
  <c r="Q36" i="11"/>
  <c r="BB2" i="19"/>
  <c r="Q35" i="11" l="1"/>
  <c r="E8" i="24"/>
  <c r="WI2" i="19"/>
  <c r="LD2" i="19"/>
  <c r="AV2" i="19"/>
  <c r="AX2" i="19"/>
  <c r="AT39" i="11"/>
  <c r="BD2" i="19"/>
  <c r="T13" i="11"/>
  <c r="AL351" i="11"/>
  <c r="AL329" i="11"/>
  <c r="AL309" i="11"/>
  <c r="AL290" i="11"/>
  <c r="AL270" i="11"/>
  <c r="AL247" i="11"/>
  <c r="AL227" i="11"/>
  <c r="AL207" i="11"/>
  <c r="AL188" i="11"/>
  <c r="AL163" i="11"/>
  <c r="AL147" i="11"/>
  <c r="AL131" i="11"/>
  <c r="AL113" i="11"/>
  <c r="AL74" i="11"/>
  <c r="AL53" i="11"/>
  <c r="AB351" i="11"/>
  <c r="AB329" i="11"/>
  <c r="AB309" i="11"/>
  <c r="AB290" i="11"/>
  <c r="AB270" i="11"/>
  <c r="AB247" i="11"/>
  <c r="AB227" i="11"/>
  <c r="AB207" i="11"/>
  <c r="AB188" i="11"/>
  <c r="AB163" i="11"/>
  <c r="AB147" i="11"/>
  <c r="AB131" i="11"/>
  <c r="AB113" i="11"/>
  <c r="AB74" i="11"/>
  <c r="AB53" i="11"/>
  <c r="K351" i="11"/>
  <c r="K329" i="11"/>
  <c r="K309" i="11"/>
  <c r="K290" i="11"/>
  <c r="K270" i="11"/>
  <c r="K247" i="11"/>
  <c r="K227" i="11"/>
  <c r="K207" i="11"/>
  <c r="K188" i="11"/>
  <c r="K163" i="11"/>
  <c r="K147" i="11"/>
  <c r="K131" i="11"/>
  <c r="K113" i="11"/>
  <c r="K74" i="11"/>
  <c r="K53" i="11"/>
  <c r="LF2" i="19" l="1"/>
  <c r="AU23" i="11"/>
  <c r="AT23" i="11"/>
  <c r="E8" i="17"/>
  <c r="G8" i="17" s="1"/>
  <c r="AS363" i="11"/>
  <c r="AS339" i="11"/>
  <c r="AS317" i="11"/>
  <c r="AS311" i="11"/>
  <c r="AS292" i="11"/>
  <c r="AS273" i="11"/>
  <c r="AS255" i="11"/>
  <c r="AS250" i="11"/>
  <c r="AS230" i="11"/>
  <c r="AS210" i="11"/>
  <c r="AS192" i="11"/>
  <c r="AS191" i="11"/>
  <c r="AS173" i="11"/>
  <c r="AS166" i="11"/>
  <c r="AS150" i="11"/>
  <c r="AS134" i="11"/>
  <c r="AS116" i="11"/>
  <c r="AS84" i="11"/>
  <c r="AS79" i="11"/>
  <c r="AS56" i="11"/>
  <c r="AS55" i="11"/>
  <c r="AI363" i="11" l="1"/>
  <c r="AI339" i="11"/>
  <c r="AI317" i="11"/>
  <c r="AI311" i="11"/>
  <c r="AI292" i="11"/>
  <c r="AI273" i="11"/>
  <c r="AI255" i="11"/>
  <c r="AI250" i="11"/>
  <c r="AI230" i="11"/>
  <c r="AI210" i="11"/>
  <c r="AI192" i="11"/>
  <c r="AI191" i="11"/>
  <c r="AI173" i="11"/>
  <c r="AI166" i="11"/>
  <c r="AI150" i="11"/>
  <c r="AI134" i="11"/>
  <c r="AI116" i="11"/>
  <c r="AI84" i="11"/>
  <c r="AI79" i="11"/>
  <c r="AI56" i="11"/>
  <c r="AI55" i="11"/>
  <c r="R363" i="11"/>
  <c r="Q376" i="11" s="1"/>
  <c r="R173" i="11"/>
  <c r="R166" i="11"/>
  <c r="R192" i="11"/>
  <c r="R191" i="11"/>
  <c r="Q204" i="11" s="1" a="1"/>
  <c r="Q204" i="11" s="1"/>
  <c r="R317" i="11"/>
  <c r="R311" i="11"/>
  <c r="Q375" i="11" l="1"/>
  <c r="E25" i="24"/>
  <c r="Q203" i="11"/>
  <c r="E17" i="24"/>
  <c r="AH204" i="11"/>
  <c r="F17" i="24" s="1"/>
  <c r="Q326" i="11"/>
  <c r="AH376" i="11"/>
  <c r="Q185" i="11" a="1"/>
  <c r="Q185" i="11" s="1"/>
  <c r="E16" i="24" s="1"/>
  <c r="R56" i="11"/>
  <c r="R55" i="11"/>
  <c r="R84" i="11"/>
  <c r="R79" i="11"/>
  <c r="R116" i="11"/>
  <c r="Q128" i="11" s="1"/>
  <c r="R134" i="11"/>
  <c r="Q144" i="11" s="1"/>
  <c r="R150" i="11"/>
  <c r="Q160" i="11" s="1"/>
  <c r="R210" i="11"/>
  <c r="Q224" i="11" s="1"/>
  <c r="R230" i="11"/>
  <c r="Q244" i="11" s="1"/>
  <c r="R250" i="11"/>
  <c r="R255" i="11"/>
  <c r="R273" i="11"/>
  <c r="Q287" i="11" s="1"/>
  <c r="E21" i="24" s="1"/>
  <c r="R292" i="11"/>
  <c r="Q306" i="11" s="1"/>
  <c r="R339" i="11"/>
  <c r="Q348" i="11" s="1" a="1"/>
  <c r="Q348" i="11" s="1"/>
  <c r="AH375" i="11" l="1"/>
  <c r="F25" i="24"/>
  <c r="AH348" i="11"/>
  <c r="F24" i="24" s="1"/>
  <c r="E24" i="24"/>
  <c r="AH326" i="11"/>
  <c r="AR326" i="11" s="1"/>
  <c r="E23" i="24"/>
  <c r="Q305" i="11"/>
  <c r="E22" i="24"/>
  <c r="Q243" i="11"/>
  <c r="E19" i="24"/>
  <c r="Q223" i="11"/>
  <c r="E18" i="24"/>
  <c r="Q159" i="11"/>
  <c r="E15" i="24"/>
  <c r="Q143" i="11"/>
  <c r="E14" i="24"/>
  <c r="Q127" i="11"/>
  <c r="E13" i="24"/>
  <c r="Q96" i="11"/>
  <c r="E11" i="24" s="1"/>
  <c r="AH287" i="11"/>
  <c r="F21" i="24" s="1"/>
  <c r="Q286" i="11"/>
  <c r="AR204" i="11"/>
  <c r="AH203" i="11"/>
  <c r="AH224" i="11"/>
  <c r="F18" i="24" s="1"/>
  <c r="AH306" i="11"/>
  <c r="F22" i="24" s="1"/>
  <c r="AH160" i="11"/>
  <c r="F15" i="24" s="1"/>
  <c r="AH244" i="11"/>
  <c r="AH128" i="11"/>
  <c r="AH144" i="11"/>
  <c r="F14" i="24" s="1"/>
  <c r="Q347" i="11"/>
  <c r="JI2" i="19"/>
  <c r="Q325" i="11"/>
  <c r="Q267" i="11"/>
  <c r="E20" i="24" s="1"/>
  <c r="AH185" i="11"/>
  <c r="F16" i="24" s="1"/>
  <c r="Q184" i="11"/>
  <c r="AR376" i="11"/>
  <c r="FB2" i="19"/>
  <c r="Q71" i="11"/>
  <c r="E25" i="17"/>
  <c r="KW2" i="19"/>
  <c r="E23" i="17"/>
  <c r="AT163" i="11"/>
  <c r="E16" i="17"/>
  <c r="AT309" i="11"/>
  <c r="AT351" i="11"/>
  <c r="E17" i="17"/>
  <c r="GG2" i="19"/>
  <c r="GW2" i="19"/>
  <c r="CU2" i="19"/>
  <c r="AW378" i="11"/>
  <c r="UF2" i="19" l="1"/>
  <c r="AH325" i="11"/>
  <c r="F23" i="24"/>
  <c r="AU227" i="11"/>
  <c r="F19" i="24"/>
  <c r="AU147" i="11"/>
  <c r="AU113" i="11"/>
  <c r="F13" i="24"/>
  <c r="Q70" i="11"/>
  <c r="E10" i="24"/>
  <c r="E26" i="24" s="1"/>
  <c r="AH96" i="11"/>
  <c r="F11" i="24" s="1"/>
  <c r="Q95" i="11"/>
  <c r="CO2" i="19"/>
  <c r="AR325" i="11"/>
  <c r="F23" i="17"/>
  <c r="G23" i="17" s="1"/>
  <c r="AH159" i="11"/>
  <c r="AR160" i="11"/>
  <c r="OV2" i="19"/>
  <c r="AR375" i="11"/>
  <c r="F25" i="17"/>
  <c r="G25" i="17" s="1"/>
  <c r="AR306" i="11"/>
  <c r="AH305" i="11"/>
  <c r="AR224" i="11"/>
  <c r="AH223" i="11"/>
  <c r="AR185" i="11"/>
  <c r="AH184" i="11"/>
  <c r="F17" i="17"/>
  <c r="G17" i="17" s="1"/>
  <c r="AR203" i="11"/>
  <c r="AH143" i="11"/>
  <c r="AR144" i="11"/>
  <c r="NV2" i="19"/>
  <c r="AR128" i="11"/>
  <c r="AH127" i="11"/>
  <c r="AR287" i="11"/>
  <c r="AEC2" i="19" s="1"/>
  <c r="AH286" i="11"/>
  <c r="AH243" i="11"/>
  <c r="AR244" i="11"/>
  <c r="AV227" i="11" s="1"/>
  <c r="RP2" i="19"/>
  <c r="AR348" i="11"/>
  <c r="F24" i="17" s="1"/>
  <c r="AH347" i="11"/>
  <c r="UY2" i="19"/>
  <c r="AU329" i="11"/>
  <c r="AH267" i="11"/>
  <c r="F20" i="24" s="1"/>
  <c r="Q266" i="11"/>
  <c r="Q21" i="11"/>
  <c r="Q20" i="11" s="1"/>
  <c r="Q378" i="11"/>
  <c r="BU2" i="19"/>
  <c r="AH71" i="11"/>
  <c r="IF2" i="19"/>
  <c r="PR2" i="19"/>
  <c r="AV309" i="11"/>
  <c r="AFH2" i="19"/>
  <c r="E20" i="17"/>
  <c r="HP2" i="19"/>
  <c r="VV2" i="19"/>
  <c r="E24" i="17"/>
  <c r="KA2" i="19"/>
  <c r="E15" i="17"/>
  <c r="EG2" i="19"/>
  <c r="E13" i="17"/>
  <c r="DI2" i="19"/>
  <c r="E14" i="17"/>
  <c r="DU2" i="19"/>
  <c r="E22" i="17"/>
  <c r="IU2" i="19"/>
  <c r="E18" i="17"/>
  <c r="FQ2" i="19"/>
  <c r="E10" i="17"/>
  <c r="AT74" i="11"/>
  <c r="E11" i="17"/>
  <c r="AT270" i="11"/>
  <c r="E21" i="17"/>
  <c r="AT227" i="11"/>
  <c r="E19" i="17"/>
  <c r="AU309" i="11"/>
  <c r="AT329" i="11"/>
  <c r="AT207" i="11"/>
  <c r="OI2" i="19"/>
  <c r="AT131" i="11"/>
  <c r="AT113" i="11"/>
  <c r="AT53" i="11"/>
  <c r="AT147" i="11"/>
  <c r="AT188" i="11"/>
  <c r="AU351" i="11"/>
  <c r="TQ2" i="19"/>
  <c r="AT290" i="11"/>
  <c r="AT247" i="11"/>
  <c r="AU163" i="11"/>
  <c r="AV188" i="11"/>
  <c r="AR96" i="11" l="1"/>
  <c r="AR95" i="11" s="1"/>
  <c r="AH70" i="11"/>
  <c r="F10" i="24"/>
  <c r="F26" i="24" s="1"/>
  <c r="AH95" i="11"/>
  <c r="MZ2" i="19"/>
  <c r="AV270" i="11"/>
  <c r="AR127" i="11"/>
  <c r="F13" i="17"/>
  <c r="G13" i="17" s="1"/>
  <c r="YY2" i="19"/>
  <c r="AV113" i="11"/>
  <c r="F22" i="17"/>
  <c r="G22" i="17" s="1"/>
  <c r="AR305" i="11"/>
  <c r="AR243" i="11"/>
  <c r="F19" i="17"/>
  <c r="G19" i="17" s="1"/>
  <c r="G24" i="17"/>
  <c r="ACR2" i="19"/>
  <c r="F14" i="17"/>
  <c r="G14" i="17" s="1"/>
  <c r="AR143" i="11"/>
  <c r="AR267" i="11"/>
  <c r="AH266" i="11"/>
  <c r="F18" i="17"/>
  <c r="G18" i="17" s="1"/>
  <c r="AR223" i="11"/>
  <c r="AR159" i="11"/>
  <c r="F15" i="17"/>
  <c r="G15" i="17" s="1"/>
  <c r="F16" i="17"/>
  <c r="G16" i="17" s="1"/>
  <c r="AR184" i="11"/>
  <c r="F21" i="17"/>
  <c r="G21" i="17" s="1"/>
  <c r="AR286" i="11"/>
  <c r="P378" i="11"/>
  <c r="KX2" i="19"/>
  <c r="AR347" i="11"/>
  <c r="AX13" i="11"/>
  <c r="SJ2" i="19"/>
  <c r="AU53" i="11"/>
  <c r="AH21" i="11"/>
  <c r="AH378" i="11"/>
  <c r="AT378" i="11"/>
  <c r="AR71" i="11"/>
  <c r="ME2" i="19"/>
  <c r="AV329" i="11"/>
  <c r="AGA2" i="19"/>
  <c r="AV351" i="11"/>
  <c r="AGX2" i="19"/>
  <c r="AV163" i="11"/>
  <c r="AAU2" i="19"/>
  <c r="TA2" i="19"/>
  <c r="AU270" i="11"/>
  <c r="QY2" i="19"/>
  <c r="QH2" i="19"/>
  <c r="AV147" i="11"/>
  <c r="ZY2" i="19"/>
  <c r="AV131" i="11"/>
  <c r="ZL2" i="19"/>
  <c r="E26" i="17"/>
  <c r="AU290" i="11"/>
  <c r="AU188" i="11"/>
  <c r="AU131" i="11"/>
  <c r="AU74" i="11"/>
  <c r="AU247" i="11"/>
  <c r="AU207" i="11"/>
  <c r="F11" i="17" l="1"/>
  <c r="G11" i="17" s="1"/>
  <c r="X2" i="19"/>
  <c r="H3" i="24"/>
  <c r="AR21" i="11"/>
  <c r="AR20" i="11" s="1"/>
  <c r="AR70" i="11"/>
  <c r="F10" i="17"/>
  <c r="G10" i="17" s="1"/>
  <c r="AR266" i="11"/>
  <c r="F20" i="17"/>
  <c r="G20" i="17" s="1"/>
  <c r="AX14" i="11"/>
  <c r="AH20" i="11"/>
  <c r="AG378" i="11"/>
  <c r="VW2" i="19"/>
  <c r="H3" i="17"/>
  <c r="AU378" i="11"/>
  <c r="AR378" i="11"/>
  <c r="AV290" i="11"/>
  <c r="AES2" i="19"/>
  <c r="AV247" i="11"/>
  <c r="ADL2" i="19"/>
  <c r="AV207" i="11"/>
  <c r="ABK2" i="19"/>
  <c r="ACB2" i="19"/>
  <c r="AV74" i="11"/>
  <c r="YC2" i="19"/>
  <c r="AV53" i="11"/>
  <c r="XH2" i="19"/>
  <c r="R20" i="8"/>
  <c r="R19" i="8"/>
  <c r="M16" i="8"/>
  <c r="K16" i="8"/>
  <c r="E5" i="8"/>
  <c r="C5" i="8"/>
  <c r="E4" i="8"/>
  <c r="C4" i="8"/>
  <c r="E3" i="8"/>
  <c r="C3" i="8"/>
  <c r="E2" i="8"/>
  <c r="C2" i="8"/>
  <c r="AX15" i="11" l="1"/>
  <c r="AX16" i="11" s="1"/>
  <c r="H5" i="17" s="1"/>
  <c r="Y2" i="19"/>
  <c r="H4" i="24"/>
  <c r="H5" i="24" s="1"/>
  <c r="F26" i="17"/>
  <c r="AQ378" i="11"/>
  <c r="AGY2" i="19"/>
  <c r="AV378" i="11"/>
  <c r="Z2" i="19" l="1"/>
  <c r="H4" i="17"/>
  <c r="AA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米内久永</author>
  </authors>
  <commentList>
    <comment ref="D31" authorId="0" shapeId="0" xr:uid="{4ECAA275-7770-48A7-94A2-502C7928E7C8}">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31" authorId="0" shapeId="0" xr:uid="{AC630112-1E21-4B98-8EE4-9F1641E3A5A5}">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33" authorId="0" shapeId="0" xr:uid="{AF92BE43-8304-48D1-8F21-C8122E3DA061}">
      <text>
        <r>
          <rPr>
            <sz val="14"/>
            <color indexed="81"/>
            <rFont val="HGPｺﾞｼｯｸM"/>
            <family val="3"/>
            <charset val="128"/>
          </rPr>
          <t>採点のポイント
　・取組状況は、原則、申請年度の前年度実績で入力すること</t>
        </r>
      </text>
    </comment>
    <comment ref="U33" authorId="0" shapeId="0" xr:uid="{2DB261F9-BC9E-487B-977E-8F3EEF1D8D54}">
      <text>
        <r>
          <rPr>
            <sz val="14"/>
            <color indexed="81"/>
            <rFont val="HGPｺﾞｼｯｸM"/>
            <family val="3"/>
            <charset val="128"/>
          </rPr>
          <t>採点のポイント
　・取組状況は、原則、申請年度の前年度実績で入力すること</t>
        </r>
      </text>
    </comment>
    <comment ref="D46" authorId="0" shapeId="0" xr:uid="{FF5E18DF-0308-4509-B0B6-0FBF09920AD6}">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46" authorId="0" shapeId="0" xr:uid="{811549BE-AA5B-421A-AC02-FFBAE9EC7691}">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48" authorId="0" shapeId="0" xr:uid="{AE199E02-7CB5-4AAF-9B64-D47861091786}">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U48" authorId="0" shapeId="0" xr:uid="{90559408-CA15-462D-8606-83E7FFFE5C81}">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D61" authorId="0" shapeId="0" xr:uid="{B1FD7471-AAE1-46EF-89CF-C40EFDD8D865}">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U61" authorId="0" shapeId="0" xr:uid="{4DECC4A2-4BE3-46EC-90A7-538B98CAE8E2}">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D63" authorId="0" shapeId="0" xr:uid="{D095A53A-3209-4972-89E4-76EDA380BD8D}">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3" authorId="0" shapeId="0" xr:uid="{EBBDE324-7A4F-46DF-99D7-BE67922F3BD3}">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7" authorId="0" shapeId="0" xr:uid="{7CA5343F-CF35-4C2F-B89A-963D4602264C}">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・メールや通知文の宛名が該当者宛てとなっている場合の他、「再検査該当者」等、個人名で行われていない場合でも、対象者のみに実施している場合は該当する。
</t>
        </r>
      </text>
    </comment>
    <comment ref="D83" authorId="0" shapeId="0" xr:uid="{20135CD8-512E-4F2B-A0E2-27DB3D12176B}">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U83" authorId="0" shapeId="0" xr:uid="{4B1B0BD3-3BC2-40D3-9FE2-B10B13510119}">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D85" authorId="0" shapeId="0" xr:uid="{7075FB21-B5A5-4442-BBDA-7CC05F6A3004}">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U85" authorId="0" shapeId="0" xr:uid="{01513BA9-694F-4DFC-AD90-7DE0F58A2BC2}">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D106" authorId="0" shapeId="0" xr:uid="{EF98433F-EBF3-4B41-B1E8-B2C4AC56074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U106" authorId="0" shapeId="0" xr:uid="{6F526A69-5566-405C-A843-AE1BB097E91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D108" authorId="0" shapeId="0" xr:uid="{3DED1A3C-14B2-4936-A941-3FCFEC281181}">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U108" authorId="0" shapeId="0" xr:uid="{E5CA5077-FDBD-468C-BB4D-1FCD9653B9F8}">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D121" authorId="0" shapeId="0" xr:uid="{B13E21B3-23E6-42AA-ADA8-9679F603FD00}">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U121" authorId="0" shapeId="0" xr:uid="{13373508-6711-493D-8659-3D6A2403287E}">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D123" authorId="0" shapeId="0" xr:uid="{E8ABD61F-0A20-4D01-9592-895EB3D58E6B}">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U123" authorId="0" shapeId="0" xr:uid="{CD4AE8E1-7E28-4696-A93D-A99019589EAE}">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D139" authorId="0" shapeId="0" xr:uid="{7118822D-78BE-4626-BC61-713465AE7307}">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U139" authorId="0" shapeId="0" xr:uid="{B76DEBAA-DB46-46AA-8463-FFAE176E1282}">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D141" authorId="0" shapeId="0" xr:uid="{C899022B-FC49-42DB-A4D3-345468D66D4D}">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U141" authorId="0" shapeId="0" xr:uid="{EF40BDB8-8EDB-4129-A9EC-D7E612154AC4}">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D154" authorId="0" shapeId="0" xr:uid="{30A23C9E-82E3-4179-BB24-23765CCBDA9E}">
      <text>
        <r>
          <rPr>
            <sz val="14"/>
            <color indexed="81"/>
            <rFont val="HGPｺﾞｼｯｸM"/>
            <family val="3"/>
            <charset val="128"/>
          </rPr>
          <t>採点基準　
５点　→　健康測定機器の設置を、下記書面等により確認できる。
　　〇会議録・議事録
　　〇設置の写真</t>
        </r>
      </text>
    </comment>
    <comment ref="U154" authorId="0" shapeId="0" xr:uid="{DF3192CE-76EB-4269-B34F-4B27652DD850}">
      <text>
        <r>
          <rPr>
            <sz val="14"/>
            <color indexed="81"/>
            <rFont val="HGPｺﾞｼｯｸM"/>
            <family val="3"/>
            <charset val="128"/>
          </rPr>
          <t>採点基準　
５点　→　健康測定機器の設置を、下記書面等により確認できる。
　　〇会議録・議事録
　　〇設置の写真</t>
        </r>
      </text>
    </comment>
    <comment ref="D156" authorId="0" shapeId="0" xr:uid="{836CDE6B-A593-43CE-AE50-81532FB58A39}">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U156" authorId="0" shapeId="0" xr:uid="{00FE59E2-768D-41C1-934B-CDDB5F289507}">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D171" authorId="0" shapeId="0" xr:uid="{91713F52-A1D3-41CF-9A2C-4F20DC21902A}">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U171" authorId="0" shapeId="0" xr:uid="{3E5E3497-C9EE-4159-8826-FACC93768485}">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D173" authorId="0" shapeId="0" xr:uid="{9DAB42F8-17AE-419A-9859-97D1BE8DF94D}">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U173" authorId="0" shapeId="0" xr:uid="{6C460D08-5FCA-43CE-BAED-69533F0657DE}">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D196" authorId="0" shapeId="0" xr:uid="{7D5FCD28-9877-4DD9-84F9-EE536E97094F}">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U196" authorId="0" shapeId="0" xr:uid="{D967D922-D1EF-4116-9128-5BE9AA10EA46}">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D198" authorId="0" shapeId="0" xr:uid="{F9F86BC7-E46D-4AAD-AE39-66C0D36EDD7D}">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U198" authorId="0" shapeId="0" xr:uid="{243C7545-8E68-44EB-A169-78C2A905EE16}">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D215" authorId="0" shapeId="0" xr:uid="{477FA9A0-E2AB-4D1D-8B08-E2BBF9AAEF86}">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U215" authorId="0" shapeId="0" xr:uid="{657A7279-3200-4CF7-8817-B66168BB49E4}">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D217" authorId="0" shapeId="0" xr:uid="{D355C78A-44B3-4565-88E6-23DC7E58D13F}">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U217" authorId="0" shapeId="0" xr:uid="{FB49C86D-BF1D-4E9D-BDC5-23BEE9DE85AE}">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C226" authorId="0"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T226" authorId="0" shapeId="0" xr:uid="{87474166-B204-47B9-BB59-D5E6545C8540}">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5" authorId="0" shapeId="0" xr:uid="{8980E9B2-424E-449E-851F-2E007B29B20F}">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U235" authorId="0" shapeId="0" xr:uid="{FC24FD60-E8FA-4459-B19C-BFB309D83360}">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7" authorId="0" shapeId="0" xr:uid="{4D3A4A7E-0B68-497B-8D09-0C89224BB0B2}">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U237" authorId="0" shapeId="0" xr:uid="{C2F7656E-C9B4-4332-9A37-3C8D93AADC90}">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D255" authorId="0" shapeId="0" xr:uid="{2282449A-98FA-4959-8C3E-670F8F17EF79}">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U255" authorId="0" shapeId="0" xr:uid="{CE6B1B56-9FFF-441C-9BEE-FA3981A1017A}">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D257" authorId="0" shapeId="0" xr:uid="{03B88D34-294A-44CF-8943-AEFB1A74127F}">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U257" authorId="0" shapeId="0" xr:uid="{DAF06551-E938-408E-A3F6-3697E8660798}">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D278" authorId="0" shapeId="0" xr:uid="{F1B5AC02-FBA6-418B-816B-E59060599EC8}">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U278" authorId="0" shapeId="0" xr:uid="{FD02B42A-89DA-43C3-B388-942D7439264E}">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D280" authorId="0" shapeId="0" xr:uid="{910E85DE-1275-4583-A3AA-AC458205511B}">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U280" authorId="0" shapeId="0" xr:uid="{0F32B1CA-1117-44E3-9F88-77631F0125D6}">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T289" authorId="0" shapeId="0" xr:uid="{F1CA41E2-CC28-4B64-9970-D6D46A1ECAE7}">
      <text>
        <r>
          <rPr>
            <b/>
            <sz val="14"/>
            <color indexed="81"/>
            <rFont val="BIZ UDPゴシック"/>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298" authorId="0" shapeId="0" xr:uid="{6285E3BB-CE1F-456C-B0AB-541308BE787D}">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U298" authorId="0" shapeId="0" xr:uid="{CD183422-ED15-4EC0-B5E2-E71D2D825029}">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300" authorId="0" shapeId="0" xr:uid="{66945C97-6DAA-49C5-ADC2-B5ADF62BCD66}">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U300" authorId="0" shapeId="0" xr:uid="{9688DE5D-560B-4E63-B198-38106E59FC5B}">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C308" authorId="0" shapeId="0" xr:uid="{DB1C6463-B295-402B-AD43-E963AB152997}">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T308" authorId="0" shapeId="0" xr:uid="{E14F7576-CB69-455D-B5BE-4543CAAEEB6E}">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7" authorId="0" shapeId="0" xr:uid="{5CA697CA-9263-4A52-9450-CA94E117547D}">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U317" authorId="0" shapeId="0" xr:uid="{109A2FDD-5B97-403F-A4CE-642297721A36}">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9" authorId="0" shapeId="0" xr:uid="{B16CBF3C-C974-437C-88B0-6BB16418352C}">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U319" authorId="0" shapeId="0" xr:uid="{628E5ADA-4119-4FD2-A2E5-9C9EFD89F390}">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C328" authorId="0" shapeId="0" xr:uid="{ADC92F4F-7908-4D1C-8FD4-8B7D2CC4CD5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328" authorId="0" shapeId="0" xr:uid="{BAA73C89-732E-4B4F-A122-46AD07659E4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7" authorId="0" shapeId="0" xr:uid="{F87E75CE-DDF8-47A0-A07C-88D3467AB20E}">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U337" authorId="0" shapeId="0" xr:uid="{BC5B0810-48ED-4839-8DEC-797E2024A003}">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9" authorId="0" shapeId="0" xr:uid="{C16094E9-7776-4E5A-BE83-1271DAA46F8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U339" authorId="0" shapeId="0" xr:uid="{98ACFE15-9498-4E06-BA36-2CBB087E5BC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D359" authorId="0" shapeId="0" xr:uid="{4FA400A7-F88B-47A5-A71C-F4B3208030A4}">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U359" authorId="0" shapeId="0" xr:uid="{3EE3F939-EA03-4B59-8902-D7049AF61327}">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D361" authorId="0" shapeId="0" xr:uid="{EA165F89-EC8F-400F-8913-7CC89FA26EE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t>
        </r>
      </text>
    </comment>
    <comment ref="U361" authorId="0" shapeId="0" xr:uid="{7A22B50B-3E77-4825-97A9-CEAAFF0ED288}">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<sst xmlns="http://schemas.openxmlformats.org/spreadsheetml/2006/main" count="3427" uniqueCount="826">
  <si>
    <t>取組
分野</t>
    <rPh sb="0" eb="2">
      <t>トリクミ</t>
    </rPh>
    <rPh sb="3" eb="5">
      <t>ブンヤ</t>
    </rPh>
    <phoneticPr fontId="6"/>
  </si>
  <si>
    <t>点</t>
    <rPh sb="0" eb="1">
      <t>テン</t>
    </rPh>
    <phoneticPr fontId="6"/>
  </si>
  <si>
    <t>☑</t>
  </si>
  <si>
    <t>□</t>
  </si>
  <si>
    <t>従業員数</t>
    <rPh sb="0" eb="3">
      <t>ジュウギョウイン</t>
    </rPh>
    <rPh sb="3" eb="4">
      <t>スウ</t>
    </rPh>
    <phoneticPr fontId="5"/>
  </si>
  <si>
    <t>業　　種</t>
    <rPh sb="0" eb="1">
      <t>ギョウ</t>
    </rPh>
    <rPh sb="3" eb="4">
      <t>シュ</t>
    </rPh>
    <phoneticPr fontId="5"/>
  </si>
  <si>
    <t>STEP2　宣言日</t>
    <rPh sb="6" eb="8">
      <t>センゲン</t>
    </rPh>
    <rPh sb="8" eb="9">
      <t>ビ</t>
    </rPh>
    <phoneticPr fontId="7"/>
  </si>
  <si>
    <t>東京連合会提出日</t>
    <rPh sb="0" eb="2">
      <t>トウキョウ</t>
    </rPh>
    <rPh sb="2" eb="5">
      <t>レンゴウカイ</t>
    </rPh>
    <rPh sb="5" eb="7">
      <t>テイシュツ</t>
    </rPh>
    <rPh sb="7" eb="8">
      <t>ビ</t>
    </rPh>
    <phoneticPr fontId="7"/>
  </si>
  <si>
    <t>その他の企業情報</t>
    <rPh sb="2" eb="3">
      <t>タ</t>
    </rPh>
    <rPh sb="4" eb="6">
      <t>キギョウ</t>
    </rPh>
    <rPh sb="6" eb="8">
      <t>ジョウホウ</t>
    </rPh>
    <phoneticPr fontId="5"/>
  </si>
  <si>
    <t>健康経営優良法人</t>
    <rPh sb="0" eb="2">
      <t>ケンコウ</t>
    </rPh>
    <rPh sb="2" eb="4">
      <t>ケイエイ</t>
    </rPh>
    <rPh sb="4" eb="6">
      <t>ユウリョウ</t>
    </rPh>
    <rPh sb="6" eb="8">
      <t>ホウジン</t>
    </rPh>
    <phoneticPr fontId="5"/>
  </si>
  <si>
    <t>銀の認定日</t>
    <rPh sb="0" eb="1">
      <t>ギン</t>
    </rPh>
    <rPh sb="2" eb="4">
      <t>ニンテイ</t>
    </rPh>
    <rPh sb="4" eb="5">
      <t>ビ</t>
    </rPh>
    <phoneticPr fontId="7"/>
  </si>
  <si>
    <t>健保組合提出日</t>
    <rPh sb="0" eb="2">
      <t>ケンポ</t>
    </rPh>
    <rPh sb="2" eb="4">
      <t>クミアイ</t>
    </rPh>
    <rPh sb="4" eb="6">
      <t>テイシュツ</t>
    </rPh>
    <rPh sb="6" eb="7">
      <t>ビ</t>
    </rPh>
    <phoneticPr fontId="7"/>
  </si>
  <si>
    <t>健康保険組合名</t>
    <rPh sb="0" eb="2">
      <t>ケンコウ</t>
    </rPh>
    <rPh sb="2" eb="4">
      <t>ホケン</t>
    </rPh>
    <rPh sb="4" eb="6">
      <t>クミアイ</t>
    </rPh>
    <rPh sb="6" eb="7">
      <t>メイ</t>
    </rPh>
    <phoneticPr fontId="5"/>
  </si>
  <si>
    <t>申請事業所名</t>
    <rPh sb="0" eb="2">
      <t>シンセイ</t>
    </rPh>
    <rPh sb="2" eb="5">
      <t>ジギョウショ</t>
    </rPh>
    <rPh sb="5" eb="6">
      <t>メイ</t>
    </rPh>
    <phoneticPr fontId="5"/>
  </si>
  <si>
    <t>受付</t>
    <rPh sb="0" eb="2">
      <t>ウケツケ</t>
    </rPh>
    <phoneticPr fontId="5"/>
  </si>
  <si>
    <t>健診　等</t>
    <rPh sb="0" eb="2">
      <t>ケンシン</t>
    </rPh>
    <rPh sb="3" eb="4">
      <t>トウ</t>
    </rPh>
    <phoneticPr fontId="5"/>
  </si>
  <si>
    <t>ミーティング・会議名</t>
    <rPh sb="7" eb="10">
      <t>カイギメイ</t>
    </rPh>
    <phoneticPr fontId="5"/>
  </si>
  <si>
    <t>職場の「食」</t>
    <phoneticPr fontId="5"/>
  </si>
  <si>
    <t>セミナー・研修会の開催、情報提供の実施</t>
    <rPh sb="5" eb="7">
      <t>ケンシュウ</t>
    </rPh>
    <rPh sb="7" eb="8">
      <t>カイ</t>
    </rPh>
    <rPh sb="9" eb="11">
      <t>カイサイ</t>
    </rPh>
    <rPh sb="12" eb="16">
      <t>ジョウホウテイキョウ</t>
    </rPh>
    <rPh sb="17" eb="19">
      <t>ジッシ</t>
    </rPh>
    <phoneticPr fontId="5"/>
  </si>
  <si>
    <t>職場の「運動」</t>
    <phoneticPr fontId="5"/>
  </si>
  <si>
    <t>職場の「禁煙」</t>
    <phoneticPr fontId="5"/>
  </si>
  <si>
    <t>「心の健康」</t>
    <phoneticPr fontId="5"/>
  </si>
  <si>
    <t>従業員の皆様は健診を100％受診していますか？</t>
    <phoneticPr fontId="6"/>
  </si>
  <si>
    <t>40歳以上の従業員の健診結果を、健康保険組合へ提供していますか？</t>
    <phoneticPr fontId="6"/>
  </si>
  <si>
    <t>健康づくりのための職場環境</t>
    <phoneticPr fontId="5"/>
  </si>
  <si>
    <t>③</t>
    <phoneticPr fontId="5"/>
  </si>
  <si>
    <t>⑤</t>
    <phoneticPr fontId="5"/>
  </si>
  <si>
    <t>⑦</t>
    <phoneticPr fontId="5"/>
  </si>
  <si>
    <t>⑧</t>
    <phoneticPr fontId="5"/>
  </si>
  <si>
    <t>⑨</t>
    <phoneticPr fontId="5"/>
  </si>
  <si>
    <t>⑩</t>
    <phoneticPr fontId="5"/>
  </si>
  <si>
    <t>-</t>
    <phoneticPr fontId="5"/>
  </si>
  <si>
    <t>健診の必要性を従業員へ周知していますか？</t>
    <phoneticPr fontId="5"/>
  </si>
  <si>
    <t>取組期間１ヵ月未満</t>
    <rPh sb="0" eb="4">
      <t>トリクミキカン</t>
    </rPh>
    <rPh sb="6" eb="9">
      <t>ゲツミマン</t>
    </rPh>
    <phoneticPr fontId="5"/>
  </si>
  <si>
    <t>気になることを相談できる職場の雰囲気を作っていますか？</t>
    <phoneticPr fontId="5"/>
  </si>
  <si>
    <t>従業員の心の健康に関する取組みをしていますか？</t>
  </si>
  <si>
    <t>受動喫煙防止策を講じていますか？</t>
    <phoneticPr fontId="5"/>
  </si>
  <si>
    <t>従業員にたばこの害について周知活動をしていますか？</t>
    <phoneticPr fontId="5"/>
  </si>
  <si>
    <t>階段の活用など歩数を増やす工夫をしていますか？</t>
    <phoneticPr fontId="5"/>
  </si>
  <si>
    <t>業務中などに体操やストレッチを取り入れていますか？</t>
    <phoneticPr fontId="5"/>
  </si>
  <si>
    <t>従業員の日頃の食生活が乱れないような取組みを行っていますか？</t>
  </si>
  <si>
    <t>健診の結果、特定保健指導となった該当者は、特定保健指導を受けてますか？</t>
    <phoneticPr fontId="5"/>
  </si>
  <si>
    <t>健康づくりを担当する担当者を決めていますか？</t>
    <phoneticPr fontId="5"/>
  </si>
  <si>
    <t>従業員の日頃の飲み物に気を付けていますか？</t>
    <phoneticPr fontId="5"/>
  </si>
  <si>
    <t>従業員が健康づくりを話し合える場はありますか？</t>
    <phoneticPr fontId="5"/>
  </si>
  <si>
    <t>健康づくりの目標・計画・進捗管理を行っていますか？</t>
    <phoneticPr fontId="5"/>
  </si>
  <si>
    <t>職場の健康課題を考えたり問題の整理を行っていますか？</t>
    <phoneticPr fontId="5"/>
  </si>
  <si>
    <t>健康測定機器等を設置していますか？</t>
    <phoneticPr fontId="5"/>
  </si>
  <si>
    <t>①</t>
  </si>
  <si>
    <t>②</t>
  </si>
  <si>
    <t>④</t>
  </si>
  <si>
    <t>⑥</t>
  </si>
  <si>
    <t>⑪</t>
  </si>
  <si>
    <t>⑫</t>
  </si>
  <si>
    <t>⑬</t>
  </si>
  <si>
    <t>⑭</t>
  </si>
  <si>
    <t>⑮</t>
  </si>
  <si>
    <t>⑯</t>
  </si>
  <si>
    <t>⑰</t>
  </si>
  <si>
    <t>⑱</t>
  </si>
  <si>
    <t>未実施の事業所（支店・営業所等）有</t>
  </si>
  <si>
    <t>‐</t>
    <phoneticPr fontId="5"/>
  </si>
  <si>
    <t>取組（周知）期間が６ヶ月未満</t>
    <rPh sb="0" eb="2">
      <t>トリク</t>
    </rPh>
    <rPh sb="3" eb="5">
      <t>シュウチ</t>
    </rPh>
    <rPh sb="6" eb="8">
      <t>キカン</t>
    </rPh>
    <rPh sb="11" eb="12">
      <t>ゲツ</t>
    </rPh>
    <rPh sb="12" eb="14">
      <t>ミマン</t>
    </rPh>
    <phoneticPr fontId="3"/>
  </si>
  <si>
    <t>取組内容（周知）が不十分、または明確に確認出来ないため</t>
  </si>
  <si>
    <t>取組内容（周知）が不十分、または明確に確認出来ないため（点数は前回に同じ）</t>
  </si>
  <si>
    <t>未実施、または取組みが確認できないため（点数は前回に同じ）</t>
  </si>
  <si>
    <t>取組（周知）期間が６ヶ月未満（点数は前回に同じ）</t>
  </si>
  <si>
    <t>管理職研修のみのため</t>
  </si>
  <si>
    <t>ハラスメント関連のみの取組のため</t>
    <rPh sb="11" eb="13">
      <t>トリクミ</t>
    </rPh>
    <phoneticPr fontId="5"/>
  </si>
  <si>
    <t>ハラスメント窓口のみ</t>
    <phoneticPr fontId="5"/>
  </si>
  <si>
    <t>朝礼での声掛けのみのため</t>
    <phoneticPr fontId="5"/>
  </si>
  <si>
    <t>未実施の事業所（支店・営業所等）有</t>
    <phoneticPr fontId="5"/>
  </si>
  <si>
    <t>加点・減点理由</t>
    <phoneticPr fontId="5"/>
  </si>
  <si>
    <t>④</t>
    <phoneticPr fontId="6"/>
  </si>
  <si>
    <t>①</t>
    <phoneticPr fontId="6"/>
  </si>
  <si>
    <t>②</t>
    <phoneticPr fontId="6"/>
  </si>
  <si>
    <t>③</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</si>
  <si>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</si>
  <si>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</si>
  <si>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</si>
  <si>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</si>
  <si>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</si>
  <si>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</si>
  <si>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</si>
  <si>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</si>
  <si>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5"/>
  </si>
  <si>
    <t>⑱</t>
    <phoneticPr fontId="6"/>
  </si>
  <si>
    <t>⑰</t>
    <phoneticPr fontId="6"/>
  </si>
  <si>
    <t>⑯</t>
    <phoneticPr fontId="6"/>
  </si>
  <si>
    <t>⑮</t>
    <phoneticPr fontId="5"/>
  </si>
  <si>
    <t>⑭</t>
    <phoneticPr fontId="6"/>
  </si>
  <si>
    <t>全事業場・全従業員を対象</t>
    <rPh sb="0" eb="3">
      <t>ゼンジギョウ</t>
    </rPh>
    <rPh sb="3" eb="4">
      <t>バ</t>
    </rPh>
    <rPh sb="5" eb="9">
      <t>ゼンジュウギョウイン</t>
    </rPh>
    <rPh sb="10" eb="12">
      <t>タイショウ</t>
    </rPh>
    <phoneticPr fontId="5"/>
  </si>
  <si>
    <t>一部の事業場・一部の従業員を対象</t>
    <rPh sb="7" eb="9">
      <t>イチブ</t>
    </rPh>
    <rPh sb="10" eb="13">
      <t>ジュウギョウイン</t>
    </rPh>
    <rPh sb="14" eb="16">
      <t>タイショウ</t>
    </rPh>
    <phoneticPr fontId="5"/>
  </si>
  <si>
    <t>■実施場所・実施対象者</t>
    <rPh sb="1" eb="5">
      <t>ジッシバショ</t>
    </rPh>
    <rPh sb="6" eb="11">
      <t>ジッシタイショウシャ</t>
    </rPh>
    <phoneticPr fontId="5"/>
  </si>
  <si>
    <t>取組期間6ヵ月未満</t>
    <rPh sb="0" eb="4">
      <t>トリクミキカン</t>
    </rPh>
    <rPh sb="6" eb="9">
      <t>ゲツミマン</t>
    </rPh>
    <phoneticPr fontId="5"/>
  </si>
  <si>
    <t>健診結果が「要医療」など再度検査が必要な人に受診を勧めてますか？</t>
    <phoneticPr fontId="5"/>
  </si>
  <si>
    <t>取組期間6ヵ月以上</t>
    <rPh sb="0" eb="4">
      <t>トリクミキカン</t>
    </rPh>
    <rPh sb="7" eb="9">
      <t>イジョウ</t>
    </rPh>
    <phoneticPr fontId="5"/>
  </si>
  <si>
    <t>■取組状況</t>
    <rPh sb="1" eb="5">
      <t>トリクミジョウキョウ</t>
    </rPh>
    <phoneticPr fontId="5"/>
  </si>
  <si>
    <t>→取組の開始年月</t>
    <rPh sb="1" eb="3">
      <t>トリクミ</t>
    </rPh>
    <rPh sb="4" eb="6">
      <t>カイシ</t>
    </rPh>
    <rPh sb="6" eb="8">
      <t>ネンゲツ</t>
    </rPh>
    <phoneticPr fontId="5"/>
  </si>
  <si>
    <t>■その他記入欄（取組の補足説明等）</t>
    <phoneticPr fontId="5"/>
  </si>
  <si>
    <t>体温計（健康のために利用すること周知あり）</t>
    <rPh sb="0" eb="3">
      <t>タイオンケイ</t>
    </rPh>
    <rPh sb="4" eb="6">
      <t>ケンコウ</t>
    </rPh>
    <rPh sb="10" eb="12">
      <t>リヨウ</t>
    </rPh>
    <rPh sb="16" eb="18">
      <t>シュウチ</t>
    </rPh>
    <phoneticPr fontId="5"/>
  </si>
  <si>
    <t>血圧計、体組成計、心電図、自立式非接触型体温計・サーマルカメラ等</t>
    <rPh sb="0" eb="3">
      <t>ケツアツケイ</t>
    </rPh>
    <rPh sb="4" eb="8">
      <t>タイソセイケイ</t>
    </rPh>
    <rPh sb="9" eb="12">
      <t>シンデンズ</t>
    </rPh>
    <rPh sb="13" eb="15">
      <t>ジリツ</t>
    </rPh>
    <rPh sb="15" eb="16">
      <t>シキ</t>
    </rPh>
    <rPh sb="16" eb="17">
      <t>ヒ</t>
    </rPh>
    <rPh sb="17" eb="19">
      <t>セッショク</t>
    </rPh>
    <rPh sb="19" eb="20">
      <t>ガタ</t>
    </rPh>
    <rPh sb="20" eb="23">
      <t>タイオンケイ</t>
    </rPh>
    <rPh sb="31" eb="32">
      <t>トウ</t>
    </rPh>
    <phoneticPr fontId="5"/>
  </si>
  <si>
    <t>回</t>
    <rPh sb="0" eb="1">
      <t>カイ</t>
    </rPh>
    <phoneticPr fontId="5"/>
  </si>
  <si>
    <t>■実施場所・実施対象者(必須）</t>
    <rPh sb="1" eb="5">
      <t>ジッシバショ</t>
    </rPh>
    <rPh sb="6" eb="11">
      <t>ジッシタイショウシャ</t>
    </rPh>
    <rPh sb="12" eb="14">
      <t>ヒッス</t>
    </rPh>
    <phoneticPr fontId="5"/>
  </si>
  <si>
    <t>健診結果・アンケート等の内部調査により健康課題を把握</t>
    <rPh sb="0" eb="4">
      <t>ケンシンケッカ</t>
    </rPh>
    <rPh sb="10" eb="11">
      <t>トウ</t>
    </rPh>
    <rPh sb="12" eb="16">
      <t>ナイブチョウサ</t>
    </rPh>
    <rPh sb="19" eb="23">
      <t>ケンコウカダイ</t>
    </rPh>
    <rPh sb="24" eb="26">
      <t>ハアク</t>
    </rPh>
    <phoneticPr fontId="5"/>
  </si>
  <si>
    <t>↓内容にチェック（該当するものすべて）</t>
    <rPh sb="1" eb="3">
      <t>ナイヨウ</t>
    </rPh>
    <rPh sb="9" eb="11">
      <t>ガイトウ</t>
    </rPh>
    <phoneticPr fontId="5"/>
  </si>
  <si>
    <t>ポスター掲示等実際の掲示物による周知</t>
    <rPh sb="4" eb="6">
      <t>ケイジ</t>
    </rPh>
    <rPh sb="6" eb="7">
      <t>トウ</t>
    </rPh>
    <rPh sb="7" eb="9">
      <t>ジッサイ</t>
    </rPh>
    <rPh sb="10" eb="13">
      <t>ケイジブツ</t>
    </rPh>
    <rPh sb="16" eb="18">
      <t>シュウチ</t>
    </rPh>
    <phoneticPr fontId="5"/>
  </si>
  <si>
    <t>社内イントラ・グループウェア・ポータルサイト等ICTを活用し周知</t>
    <rPh sb="0" eb="2">
      <t>シャナイ</t>
    </rPh>
    <rPh sb="22" eb="23">
      <t>トウ</t>
    </rPh>
    <rPh sb="27" eb="29">
      <t>カツヨウ</t>
    </rPh>
    <rPh sb="30" eb="32">
      <t>シュウチ</t>
    </rPh>
    <phoneticPr fontId="5"/>
  </si>
  <si>
    <t>社内自動販売機等へ糖質・カロリー表示等の工夫・注意喚起</t>
    <rPh sb="0" eb="2">
      <t>シャナイ</t>
    </rPh>
    <rPh sb="2" eb="7">
      <t>ジドウハンバイキ</t>
    </rPh>
    <rPh sb="7" eb="8">
      <t>トウ</t>
    </rPh>
    <rPh sb="9" eb="11">
      <t>トウシツ</t>
    </rPh>
    <rPh sb="16" eb="18">
      <t>ヒョウジ</t>
    </rPh>
    <rPh sb="18" eb="19">
      <t>トウ</t>
    </rPh>
    <rPh sb="20" eb="22">
      <t>クフウ</t>
    </rPh>
    <rPh sb="23" eb="27">
      <t>チュウイカンキ</t>
    </rPh>
    <phoneticPr fontId="5"/>
  </si>
  <si>
    <t>ポスター掲示等実際の掲示物による情報提供</t>
    <rPh sb="4" eb="6">
      <t>ケイジ</t>
    </rPh>
    <rPh sb="6" eb="7">
      <t>トウ</t>
    </rPh>
    <rPh sb="7" eb="9">
      <t>ジッサイ</t>
    </rPh>
    <rPh sb="10" eb="13">
      <t>ケイジブツ</t>
    </rPh>
    <rPh sb="16" eb="20">
      <t>ジョウホウテイキョウ</t>
    </rPh>
    <phoneticPr fontId="5"/>
  </si>
  <si>
    <t>社内イントラ・グループウェア・ポータルサイト等ICTを活用し情報提供</t>
    <rPh sb="0" eb="2">
      <t>シャナイ</t>
    </rPh>
    <rPh sb="22" eb="23">
      <t>トウ</t>
    </rPh>
    <rPh sb="27" eb="29">
      <t>カツヨウ</t>
    </rPh>
    <rPh sb="30" eb="34">
      <t>ジョウホウテイキョウ</t>
    </rPh>
    <phoneticPr fontId="5"/>
  </si>
  <si>
    <t>社員食堂を有効利用した取組　（社員食堂があるのみは対象外）</t>
    <rPh sb="0" eb="4">
      <t>シャインショクドウ</t>
    </rPh>
    <rPh sb="5" eb="7">
      <t>ユウコウ</t>
    </rPh>
    <rPh sb="7" eb="9">
      <t>リヨウ</t>
    </rPh>
    <rPh sb="11" eb="13">
      <t>トリクミ</t>
    </rPh>
    <rPh sb="15" eb="19">
      <t>シャインショクドウ</t>
    </rPh>
    <rPh sb="25" eb="28">
      <t>タイショウガイ</t>
    </rPh>
    <phoneticPr fontId="5"/>
  </si>
  <si>
    <t>セミナー・研修会の開催による体操・ストレッチの推奨や実施方法の周知</t>
    <rPh sb="14" eb="16">
      <t>タイソウ</t>
    </rPh>
    <rPh sb="23" eb="25">
      <t>スイショウ</t>
    </rPh>
    <rPh sb="26" eb="30">
      <t>ジッシホウホウ</t>
    </rPh>
    <rPh sb="31" eb="33">
      <t>シュウチ</t>
    </rPh>
    <phoneticPr fontId="5"/>
  </si>
  <si>
    <t>通知等による体操・ストレッチの推奨や実施方法の周知</t>
    <rPh sb="0" eb="2">
      <t>ツウチ</t>
    </rPh>
    <rPh sb="2" eb="3">
      <t>トウ</t>
    </rPh>
    <rPh sb="6" eb="8">
      <t>タイソウ</t>
    </rPh>
    <rPh sb="15" eb="17">
      <t>スイショウ</t>
    </rPh>
    <rPh sb="18" eb="22">
      <t>ジッシホウホウ</t>
    </rPh>
    <rPh sb="23" eb="25">
      <t>シュウチ</t>
    </rPh>
    <phoneticPr fontId="5"/>
  </si>
  <si>
    <t>ウォーキングイベントの開催 (健保組合主催の周知のみは除く）</t>
    <rPh sb="11" eb="13">
      <t>カイサイ</t>
    </rPh>
    <rPh sb="15" eb="19">
      <t>ケンポクミアイ</t>
    </rPh>
    <rPh sb="19" eb="21">
      <t>シュサイ</t>
    </rPh>
    <rPh sb="22" eb="24">
      <t>シュウチ</t>
    </rPh>
    <rPh sb="27" eb="28">
      <t>ノゾ</t>
    </rPh>
    <phoneticPr fontId="5"/>
  </si>
  <si>
    <t>その他の取組</t>
    <rPh sb="2" eb="3">
      <t>タ</t>
    </rPh>
    <rPh sb="4" eb="6">
      <t>トリクミ</t>
    </rPh>
    <phoneticPr fontId="5"/>
  </si>
  <si>
    <t>相談窓口を従業員に周知している</t>
    <rPh sb="0" eb="2">
      <t>ソウダン</t>
    </rPh>
    <rPh sb="2" eb="4">
      <t>マドクチ</t>
    </rPh>
    <rPh sb="5" eb="8">
      <t>ジュウギョウイン</t>
    </rPh>
    <rPh sb="9" eb="11">
      <t>シュウチ</t>
    </rPh>
    <phoneticPr fontId="5"/>
  </si>
  <si>
    <t>セルフケアに関するの取組を実施している</t>
    <rPh sb="6" eb="7">
      <t>カン</t>
    </rPh>
    <rPh sb="10" eb="12">
      <t>トリクミ</t>
    </rPh>
    <rPh sb="13" eb="15">
      <t>ジッシ</t>
    </rPh>
    <phoneticPr fontId="5"/>
  </si>
  <si>
    <t>その他の取組→</t>
    <rPh sb="2" eb="3">
      <t>タ</t>
    </rPh>
    <rPh sb="4" eb="6">
      <t>トリクミ</t>
    </rPh>
    <phoneticPr fontId="5"/>
  </si>
  <si>
    <t>ラインによるケアに関する取組（ラインケア研修）を実施している</t>
    <rPh sb="9" eb="10">
      <t>カン</t>
    </rPh>
    <rPh sb="12" eb="14">
      <t>トリクミ</t>
    </rPh>
    <rPh sb="20" eb="22">
      <t>ケンシュウ</t>
    </rPh>
    <rPh sb="24" eb="26">
      <t>ジッシ</t>
    </rPh>
    <phoneticPr fontId="5"/>
  </si>
  <si>
    <t>糖質・カロリー高い飲料を飲み過ぎへの配慮・注意喚起等行っている</t>
    <rPh sb="0" eb="2">
      <t>トウシツ</t>
    </rPh>
    <rPh sb="7" eb="8">
      <t>タカ</t>
    </rPh>
    <rPh sb="9" eb="11">
      <t>インリョウ</t>
    </rPh>
    <rPh sb="12" eb="13">
      <t>ノ</t>
    </rPh>
    <rPh sb="14" eb="15">
      <t>ス</t>
    </rPh>
    <rPh sb="18" eb="20">
      <t>ハイリョ</t>
    </rPh>
    <rPh sb="21" eb="25">
      <t>チュウイカンキ</t>
    </rPh>
    <rPh sb="25" eb="26">
      <t>トウ</t>
    </rPh>
    <rPh sb="26" eb="27">
      <t>オコナ</t>
    </rPh>
    <phoneticPr fontId="5"/>
  </si>
  <si>
    <t>↓窓口設置方法にチェック（該当するものすべて）</t>
    <rPh sb="1" eb="3">
      <t>マドクチ</t>
    </rPh>
    <rPh sb="3" eb="5">
      <t>セッチ</t>
    </rPh>
    <rPh sb="5" eb="7">
      <t>ホウホウ</t>
    </rPh>
    <rPh sb="13" eb="15">
      <t>ガイトウ</t>
    </rPh>
    <phoneticPr fontId="5"/>
  </si>
  <si>
    <t xml:space="preserve"> ↓取組実施方法にチェック（該当するものすべて）</t>
    <rPh sb="2" eb="4">
      <t>トリクミ</t>
    </rPh>
    <rPh sb="4" eb="6">
      <t>ジッシ</t>
    </rPh>
    <rPh sb="6" eb="8">
      <t>ホウホウ</t>
    </rPh>
    <rPh sb="14" eb="16">
      <t>ガイトウ</t>
    </rPh>
    <phoneticPr fontId="5"/>
  </si>
  <si>
    <t>点</t>
    <rPh sb="0" eb="1">
      <t>テン</t>
    </rPh>
    <phoneticPr fontId="5"/>
  </si>
  <si>
    <t>全事業場・全従業員を対象懇親会</t>
    <rPh sb="0" eb="3">
      <t>ゼンジギョウ</t>
    </rPh>
    <rPh sb="3" eb="4">
      <t>バ</t>
    </rPh>
    <rPh sb="5" eb="9">
      <t>ゼンジュウギョウイン</t>
    </rPh>
    <rPh sb="10" eb="12">
      <t>タイショウ</t>
    </rPh>
    <rPh sb="12" eb="14">
      <t>コンシン</t>
    </rPh>
    <rPh sb="14" eb="15">
      <t>カイ</t>
    </rPh>
    <phoneticPr fontId="5"/>
  </si>
  <si>
    <t>外部の相談窓口（健康保険組合）</t>
    <rPh sb="0" eb="2">
      <t>ガイブ</t>
    </rPh>
    <rPh sb="3" eb="7">
      <t>ソウダンマドクチ</t>
    </rPh>
    <rPh sb="8" eb="10">
      <t>ケンコウ</t>
    </rPh>
    <rPh sb="10" eb="12">
      <t>ホケン</t>
    </rPh>
    <rPh sb="12" eb="14">
      <t>クミアイ</t>
    </rPh>
    <phoneticPr fontId="5"/>
  </si>
  <si>
    <t>外部の相談窓口（健康保険組合以外）</t>
    <rPh sb="0" eb="2">
      <t>ガイブ</t>
    </rPh>
    <rPh sb="3" eb="7">
      <t>ソウダンマドクチ</t>
    </rPh>
    <rPh sb="14" eb="16">
      <t>イガイ</t>
    </rPh>
    <phoneticPr fontId="5"/>
  </si>
  <si>
    <t>↓窓口周知方法にチェック（該当するものすべて）</t>
    <rPh sb="1" eb="3">
      <t>マドクチ</t>
    </rPh>
    <rPh sb="3" eb="5">
      <t>シュウチ</t>
    </rPh>
    <rPh sb="5" eb="7">
      <t>ホウホウ</t>
    </rPh>
    <rPh sb="13" eb="15">
      <t>ガイトウ</t>
    </rPh>
    <phoneticPr fontId="5"/>
  </si>
  <si>
    <t>その他の周知方法→</t>
    <rPh sb="2" eb="3">
      <t>タ</t>
    </rPh>
    <rPh sb="4" eb="6">
      <t>シュウチ</t>
    </rPh>
    <rPh sb="6" eb="8">
      <t>ホウホウ</t>
    </rPh>
    <phoneticPr fontId="5"/>
  </si>
  <si>
    <t>社内イントラ・グループウェア等ICTを活用した周知・情報提供</t>
    <rPh sb="0" eb="2">
      <t>シャナイ</t>
    </rPh>
    <rPh sb="14" eb="15">
      <t>トウ</t>
    </rPh>
    <rPh sb="19" eb="21">
      <t>カツヨウ</t>
    </rPh>
    <rPh sb="23" eb="25">
      <t>シュウチ</t>
    </rPh>
    <rPh sb="26" eb="30">
      <t>ジョウホウテイキョウ</t>
    </rPh>
    <phoneticPr fontId="5"/>
  </si>
  <si>
    <t>ポスター・リーフレット等の掲示・配布による周知・情報提供</t>
    <rPh sb="11" eb="12">
      <t>トウ</t>
    </rPh>
    <rPh sb="13" eb="15">
      <t>ケイジ</t>
    </rPh>
    <rPh sb="16" eb="18">
      <t>ハイフ</t>
    </rPh>
    <rPh sb="21" eb="23">
      <t>シュウチ</t>
    </rPh>
    <rPh sb="24" eb="28">
      <t>ジョウホウテイキョウ</t>
    </rPh>
    <phoneticPr fontId="5"/>
  </si>
  <si>
    <t>従業員への研修等の実施</t>
    <rPh sb="0" eb="3">
      <t>ジュウギョウイン</t>
    </rPh>
    <rPh sb="5" eb="7">
      <t>ケンシュウ</t>
    </rPh>
    <rPh sb="7" eb="8">
      <t>トウ</t>
    </rPh>
    <rPh sb="9" eb="11">
      <t>ジッシ</t>
    </rPh>
    <phoneticPr fontId="5"/>
  </si>
  <si>
    <t>たばこの害（喫煙・受動喫煙等）がもたらす健康被害を周知している</t>
    <rPh sb="4" eb="5">
      <t>ガイ</t>
    </rPh>
    <rPh sb="6" eb="8">
      <t>キツエン</t>
    </rPh>
    <rPh sb="9" eb="11">
      <t>ジュドウ</t>
    </rPh>
    <rPh sb="11" eb="13">
      <t>キツエン</t>
    </rPh>
    <rPh sb="13" eb="14">
      <t>ナド</t>
    </rPh>
    <rPh sb="20" eb="22">
      <t>ケンコウ</t>
    </rPh>
    <rPh sb="22" eb="24">
      <t>ヒガイ</t>
    </rPh>
    <rPh sb="25" eb="27">
      <t>シュウチ</t>
    </rPh>
    <phoneticPr fontId="5"/>
  </si>
  <si>
    <t>歩数（運動）を増やす取組を実施している。</t>
    <rPh sb="13" eb="15">
      <t>ジッシ</t>
    </rPh>
    <phoneticPr fontId="5"/>
  </si>
  <si>
    <t>業務中の継続的な体操・ストレッチを勧奨している</t>
    <rPh sb="0" eb="3">
      <t>ギョウムチュウ</t>
    </rPh>
    <rPh sb="4" eb="7">
      <t>ケイゾクテキ</t>
    </rPh>
    <rPh sb="8" eb="10">
      <t>タイソウ</t>
    </rPh>
    <rPh sb="17" eb="19">
      <t>カンショウ</t>
    </rPh>
    <phoneticPr fontId="5"/>
  </si>
  <si>
    <t xml:space="preserve"> ↓周知方法にチェック（該当するものすべて）</t>
    <rPh sb="2" eb="4">
      <t>シュウチ</t>
    </rPh>
    <rPh sb="4" eb="6">
      <t>ホウホウ</t>
    </rPh>
    <rPh sb="12" eb="14">
      <t>ガイトウ</t>
    </rPh>
    <phoneticPr fontId="5"/>
  </si>
  <si>
    <t xml:space="preserve"> ↓勧奨方法にチェック（該当するものすべて）</t>
    <rPh sb="2" eb="4">
      <t>カンショウ</t>
    </rPh>
    <rPh sb="4" eb="6">
      <t>ホウホウ</t>
    </rPh>
    <rPh sb="12" eb="14">
      <t>ガイトウ</t>
    </rPh>
    <phoneticPr fontId="5"/>
  </si>
  <si>
    <t>食に関する情報提供・教育・啓発等を行っている</t>
    <phoneticPr fontId="5"/>
  </si>
  <si>
    <t>その他の方法→</t>
    <rPh sb="2" eb="3">
      <t>タ</t>
    </rPh>
    <rPh sb="4" eb="6">
      <t>ホウホウ</t>
    </rPh>
    <phoneticPr fontId="5"/>
  </si>
  <si>
    <t>健康測定器を設置している</t>
    <rPh sb="0" eb="5">
      <t>ケンコウソクテイキ</t>
    </rPh>
    <rPh sb="6" eb="8">
      <t>セッチ</t>
    </rPh>
    <phoneticPr fontId="5"/>
  </si>
  <si>
    <t>従業員が参加する健康づくりのミーティング・会議等を実施している</t>
    <rPh sb="0" eb="3">
      <t>ジュウギョウイン</t>
    </rPh>
    <rPh sb="4" eb="6">
      <t>サンカ</t>
    </rPh>
    <rPh sb="8" eb="10">
      <t>ケンコウ</t>
    </rPh>
    <rPh sb="21" eb="23">
      <t>カイギ</t>
    </rPh>
    <rPh sb="25" eb="27">
      <t>ジッシ</t>
    </rPh>
    <phoneticPr fontId="5"/>
  </si>
  <si>
    <t>計画書名→</t>
    <rPh sb="0" eb="4">
      <t>ケイカクショメイ</t>
    </rPh>
    <phoneticPr fontId="5"/>
  </si>
  <si>
    <t>健康づくりを推進する担当者が決まっている</t>
    <rPh sb="0" eb="2">
      <t>ケンコウ</t>
    </rPh>
    <rPh sb="6" eb="8">
      <t>スイシン</t>
    </rPh>
    <rPh sb="10" eb="13">
      <t>タントウシャ</t>
    </rPh>
    <rPh sb="14" eb="15">
      <t>キ</t>
    </rPh>
    <phoneticPr fontId="5"/>
  </si>
  <si>
    <t>↓担当者の種類にチェック（該当するものすべて）</t>
    <rPh sb="1" eb="3">
      <t>タントウ</t>
    </rPh>
    <rPh sb="3" eb="4">
      <t>シャ</t>
    </rPh>
    <rPh sb="5" eb="7">
      <t>シュルイ</t>
    </rPh>
    <rPh sb="13" eb="15">
      <t>ガイトウ</t>
    </rPh>
    <phoneticPr fontId="5"/>
  </si>
  <si>
    <t>衛生委員</t>
    <rPh sb="0" eb="4">
      <t>エイセイ</t>
    </rPh>
    <phoneticPr fontId="5"/>
  </si>
  <si>
    <t>その他の種類→</t>
    <rPh sb="2" eb="3">
      <t>タ</t>
    </rPh>
    <rPh sb="4" eb="6">
      <t>シュルイ</t>
    </rPh>
    <phoneticPr fontId="5"/>
  </si>
  <si>
    <t>健康づくり推進担当者等</t>
    <rPh sb="0" eb="2">
      <t>ケンコウ</t>
    </rPh>
    <rPh sb="5" eb="10">
      <t>スイシンタントウシャ</t>
    </rPh>
    <rPh sb="10" eb="11">
      <t>トウ</t>
    </rPh>
    <phoneticPr fontId="5"/>
  </si>
  <si>
    <t>健保組合やその他外部リソースを活用し健康課題を把握</t>
    <rPh sb="0" eb="4">
      <t>ケンポクミアイ</t>
    </rPh>
    <rPh sb="7" eb="8">
      <t>タ</t>
    </rPh>
    <rPh sb="8" eb="10">
      <t>ガイブ</t>
    </rPh>
    <rPh sb="15" eb="17">
      <t>カツヨウ</t>
    </rPh>
    <rPh sb="18" eb="22">
      <t>ケンコウカダイ</t>
    </rPh>
    <rPh sb="23" eb="25">
      <t>ハアク</t>
    </rPh>
    <phoneticPr fontId="5"/>
  </si>
  <si>
    <t>↓明確化の方法にチェック（該当するものすべて）</t>
    <rPh sb="1" eb="4">
      <t>メイカクカ</t>
    </rPh>
    <rPh sb="5" eb="7">
      <t>ホウホウ</t>
    </rPh>
    <rPh sb="13" eb="15">
      <t>ガイトウ</t>
    </rPh>
    <phoneticPr fontId="5"/>
  </si>
  <si>
    <t>計画書等に課題・問題点を記載し明確にしている</t>
    <rPh sb="0" eb="3">
      <t>ケイカクショ</t>
    </rPh>
    <rPh sb="3" eb="4">
      <t>トウ</t>
    </rPh>
    <rPh sb="5" eb="7">
      <t>カダイ</t>
    </rPh>
    <rPh sb="8" eb="11">
      <t>モンダイテン</t>
    </rPh>
    <rPh sb="12" eb="14">
      <t>キサイ</t>
    </rPh>
    <rPh sb="15" eb="17">
      <t>メイカク</t>
    </rPh>
    <phoneticPr fontId="5"/>
  </si>
  <si>
    <t>健診案内・受診勧奨を実施している。</t>
    <rPh sb="0" eb="2">
      <t>ケンシン</t>
    </rPh>
    <rPh sb="2" eb="4">
      <t>アンナイ</t>
    </rPh>
    <rPh sb="5" eb="9">
      <t>ジュシンカンショウ</t>
    </rPh>
    <rPh sb="10" eb="12">
      <t>ジッシ</t>
    </rPh>
    <phoneticPr fontId="5"/>
  </si>
  <si>
    <t>従業員への教育研修等の実施</t>
    <rPh sb="0" eb="3">
      <t>ジュウギョウイン</t>
    </rPh>
    <rPh sb="5" eb="7">
      <t>キョウイク</t>
    </rPh>
    <rPh sb="7" eb="9">
      <t>ケンシュウ</t>
    </rPh>
    <rPh sb="9" eb="10">
      <t>トウ</t>
    </rPh>
    <rPh sb="11" eb="13">
      <t>ジッシ</t>
    </rPh>
    <phoneticPr fontId="5"/>
  </si>
  <si>
    <t>開催頻度(年）</t>
    <rPh sb="0" eb="2">
      <t>カイサイ</t>
    </rPh>
    <rPh sb="2" eb="4">
      <t>ヒンド</t>
    </rPh>
    <rPh sb="5" eb="6">
      <t>ネン</t>
    </rPh>
    <phoneticPr fontId="5"/>
  </si>
  <si>
    <t>健康企業宣言制度（その他表彰制度）を基に健康課題を把握</t>
    <rPh sb="0" eb="8">
      <t>ケンコウキギョウセンゲンセイド</t>
    </rPh>
    <rPh sb="11" eb="12">
      <t>タ</t>
    </rPh>
    <rPh sb="12" eb="14">
      <t>ヒョウショウ</t>
    </rPh>
    <rPh sb="14" eb="16">
      <t>セイド</t>
    </rPh>
    <rPh sb="18" eb="19">
      <t>モト</t>
    </rPh>
    <rPh sb="20" eb="24">
      <t>ケンコウカダイ</t>
    </rPh>
    <rPh sb="25" eb="27">
      <t>ハアク</t>
    </rPh>
    <phoneticPr fontId="5"/>
  </si>
  <si>
    <t>会議・ミーティング等（資料※ただし単なる議事録除く）で一覧化するなど明確にしている</t>
    <rPh sb="0" eb="2">
      <t>カイギ</t>
    </rPh>
    <rPh sb="9" eb="10">
      <t>トウ</t>
    </rPh>
    <rPh sb="11" eb="13">
      <t>シリョウ</t>
    </rPh>
    <rPh sb="17" eb="18">
      <t>タン</t>
    </rPh>
    <rPh sb="20" eb="23">
      <t>ギジロク</t>
    </rPh>
    <rPh sb="23" eb="24">
      <t>ノゾ</t>
    </rPh>
    <rPh sb="27" eb="29">
      <t>イチラン</t>
    </rPh>
    <rPh sb="29" eb="30">
      <t>カ</t>
    </rPh>
    <rPh sb="34" eb="36">
      <t>メイカク</t>
    </rPh>
    <phoneticPr fontId="5"/>
  </si>
  <si>
    <t>心の健康に関する相談窓口（内部）を設置している</t>
    <rPh sb="0" eb="1">
      <t>ココロ</t>
    </rPh>
    <rPh sb="2" eb="4">
      <t>ケンコウ</t>
    </rPh>
    <rPh sb="5" eb="6">
      <t>カン</t>
    </rPh>
    <rPh sb="8" eb="12">
      <t>ソウダンマドクチ</t>
    </rPh>
    <rPh sb="13" eb="15">
      <t>ナイブ</t>
    </rPh>
    <rPh sb="17" eb="19">
      <t>セッチ</t>
    </rPh>
    <phoneticPr fontId="5"/>
  </si>
  <si>
    <t>心の健康に関する相談窓口（外部）を設置している</t>
    <rPh sb="0" eb="1">
      <t>ココロ</t>
    </rPh>
    <rPh sb="2" eb="4">
      <t>ケンコウ</t>
    </rPh>
    <rPh sb="5" eb="6">
      <t>カン</t>
    </rPh>
    <rPh sb="8" eb="12">
      <t>ソウダンマドクチ</t>
    </rPh>
    <rPh sb="13" eb="15">
      <t>ガイブ</t>
    </rPh>
    <rPh sb="17" eb="19">
      <t>セッチ</t>
    </rPh>
    <phoneticPr fontId="5"/>
  </si>
  <si>
    <t>ハラスメント相談のみの窓口（単独該当は原点対象）</t>
    <rPh sb="6" eb="8">
      <t>ソウダン</t>
    </rPh>
    <rPh sb="11" eb="13">
      <t>マドクチ</t>
    </rPh>
    <rPh sb="14" eb="16">
      <t>タンドク</t>
    </rPh>
    <rPh sb="16" eb="18">
      <t>ガイトウ</t>
    </rPh>
    <rPh sb="19" eb="21">
      <t>ゲンテン</t>
    </rPh>
    <rPh sb="21" eb="23">
      <t>タイショウ</t>
    </rPh>
    <phoneticPr fontId="5"/>
  </si>
  <si>
    <t>社内窓口（産業医・保健師　等）</t>
    <rPh sb="0" eb="2">
      <t>シャナイ</t>
    </rPh>
    <rPh sb="2" eb="4">
      <t>マドクチ</t>
    </rPh>
    <rPh sb="5" eb="8">
      <t>サンギョウイ</t>
    </rPh>
    <rPh sb="9" eb="12">
      <t>ホケンシ</t>
    </rPh>
    <rPh sb="13" eb="14">
      <t>トウ</t>
    </rPh>
    <phoneticPr fontId="5"/>
  </si>
  <si>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5"/>
  </si>
  <si>
    <t>従業員へのセルフケア研修実施（動画・eラーニング等）</t>
    <rPh sb="0" eb="3">
      <t>ジュウギョウイン</t>
    </rPh>
    <rPh sb="10" eb="12">
      <t>ケンシュウ</t>
    </rPh>
    <rPh sb="12" eb="14">
      <t>ジッシ</t>
    </rPh>
    <rPh sb="15" eb="17">
      <t>ドウガ</t>
    </rPh>
    <rPh sb="24" eb="25">
      <t>トウ</t>
    </rPh>
    <phoneticPr fontId="5"/>
  </si>
  <si>
    <t>従業員へのセルフケア研修実施（対面）</t>
    <rPh sb="0" eb="3">
      <t>ジュウギョウイン</t>
    </rPh>
    <rPh sb="10" eb="12">
      <t>ケンシュウ</t>
    </rPh>
    <rPh sb="12" eb="14">
      <t>ジッシ</t>
    </rPh>
    <rPh sb="15" eb="17">
      <t>タイメン</t>
    </rPh>
    <phoneticPr fontId="5"/>
  </si>
  <si>
    <t>ハラスメント研修のみの実施（単独該当は原点対象）</t>
    <rPh sb="6" eb="8">
      <t>ケンシュウ</t>
    </rPh>
    <rPh sb="11" eb="13">
      <t>ジッシ</t>
    </rPh>
    <rPh sb="14" eb="16">
      <t>タンドク</t>
    </rPh>
    <rPh sb="16" eb="18">
      <t>ガイトウ</t>
    </rPh>
    <rPh sb="19" eb="21">
      <t>ゲンテン</t>
    </rPh>
    <rPh sb="21" eb="23">
      <t>タイショウ</t>
    </rPh>
    <phoneticPr fontId="5"/>
  </si>
  <si>
    <t>業務中の継続的な体操・ストレッチの実践がある（週に１以上程度）</t>
    <rPh sb="0" eb="3">
      <t>ギョウムチュウ</t>
    </rPh>
    <rPh sb="17" eb="19">
      <t>ジッセン</t>
    </rPh>
    <rPh sb="23" eb="24">
      <t>シュウ</t>
    </rPh>
    <rPh sb="26" eb="28">
      <t>イジョウ</t>
    </rPh>
    <rPh sb="28" eb="30">
      <t>テイド</t>
    </rPh>
    <phoneticPr fontId="5"/>
  </si>
  <si>
    <t xml:space="preserve"> ↓実践方法にチェック（該当するものすべて）</t>
    <rPh sb="2" eb="4">
      <t>ジッセン</t>
    </rPh>
    <rPh sb="4" eb="6">
      <t>ホウホウ</t>
    </rPh>
    <rPh sb="12" eb="14">
      <t>ガイトウ</t>
    </rPh>
    <phoneticPr fontId="5"/>
  </si>
  <si>
    <t>時間中に体操・ストレッチ等を実施</t>
    <rPh sb="0" eb="3">
      <t>ジカンチュウ</t>
    </rPh>
    <rPh sb="4" eb="6">
      <t>タイソウ</t>
    </rPh>
    <rPh sb="12" eb="13">
      <t>トウ</t>
    </rPh>
    <rPh sb="14" eb="16">
      <t>ジッシ</t>
    </rPh>
    <phoneticPr fontId="5"/>
  </si>
  <si>
    <t>始業時等にラジオ体操等実施</t>
    <rPh sb="0" eb="4">
      <t>シギョウジトウ</t>
    </rPh>
    <rPh sb="8" eb="10">
      <t>タイソウ</t>
    </rPh>
    <rPh sb="10" eb="11">
      <t>トウ</t>
    </rPh>
    <rPh sb="11" eb="13">
      <t>ジッシ</t>
    </rPh>
    <phoneticPr fontId="5"/>
  </si>
  <si>
    <t xml:space="preserve"> ↓案内・受診勧奨の実施方法にチェック（該当するものすべて）</t>
    <rPh sb="2" eb="4">
      <t>アンナイ</t>
    </rPh>
    <rPh sb="5" eb="9">
      <t>ジュシンカンショウ</t>
    </rPh>
    <rPh sb="10" eb="12">
      <t>ジッシ</t>
    </rPh>
    <rPh sb="12" eb="14">
      <t>ホウホウ</t>
    </rPh>
    <rPh sb="20" eb="22">
      <t>ガイトウ</t>
    </rPh>
    <phoneticPr fontId="5"/>
  </si>
  <si>
    <t>該当者への通知（紙）</t>
    <rPh sb="0" eb="3">
      <t>ガイトウシャ</t>
    </rPh>
    <rPh sb="5" eb="7">
      <t>ツウチ</t>
    </rPh>
    <rPh sb="8" eb="9">
      <t>カミ</t>
    </rPh>
    <phoneticPr fontId="5"/>
  </si>
  <si>
    <t>該当者へのメール等</t>
    <rPh sb="0" eb="2">
      <t>ガイトウ</t>
    </rPh>
    <rPh sb="2" eb="3">
      <t>シャ</t>
    </rPh>
    <rPh sb="8" eb="9">
      <t>トウ</t>
    </rPh>
    <phoneticPr fontId="5"/>
  </si>
  <si>
    <t>再検査該当者全体への再検査の案内・受診勧奨を実施している</t>
    <rPh sb="0" eb="3">
      <t>サイケンサ</t>
    </rPh>
    <rPh sb="3" eb="5">
      <t>ガイトウ</t>
    </rPh>
    <rPh sb="5" eb="6">
      <t>シャ</t>
    </rPh>
    <rPh sb="6" eb="8">
      <t>ゼンタイ</t>
    </rPh>
    <rPh sb="10" eb="13">
      <t>サイケンサ</t>
    </rPh>
    <rPh sb="14" eb="16">
      <t>アンナイ</t>
    </rPh>
    <rPh sb="17" eb="21">
      <t>ジュシンカンショウ</t>
    </rPh>
    <rPh sb="22" eb="24">
      <t>ジッシ</t>
    </rPh>
    <phoneticPr fontId="5"/>
  </si>
  <si>
    <t>定期健診等の一次健診の案内に、再検査時の案内を掲載</t>
    <rPh sb="0" eb="2">
      <t>テイキ</t>
    </rPh>
    <rPh sb="2" eb="4">
      <t>ケンシン</t>
    </rPh>
    <rPh sb="4" eb="5">
      <t>トウ</t>
    </rPh>
    <rPh sb="6" eb="8">
      <t>イチジ</t>
    </rPh>
    <rPh sb="8" eb="10">
      <t>ケンシン</t>
    </rPh>
    <rPh sb="11" eb="13">
      <t>アンナイ</t>
    </rPh>
    <rPh sb="15" eb="18">
      <t>サイケンサ</t>
    </rPh>
    <rPh sb="18" eb="19">
      <t>ジ</t>
    </rPh>
    <rPh sb="20" eb="22">
      <t>アンナイ</t>
    </rPh>
    <rPh sb="23" eb="25">
      <t>ケイサイ</t>
    </rPh>
    <phoneticPr fontId="5"/>
  </si>
  <si>
    <t>受診案内・受診勧奨とセットで周知</t>
    <rPh sb="0" eb="4">
      <t>ジュシンアンナイ</t>
    </rPh>
    <rPh sb="5" eb="9">
      <t>ジュシンカンショウ</t>
    </rPh>
    <rPh sb="14" eb="16">
      <t>シュウチ</t>
    </rPh>
    <phoneticPr fontId="5"/>
  </si>
  <si>
    <t>勤務時間内の全面禁煙を実施している(規程、ルール等ある場合のみ）</t>
    <rPh sb="0" eb="2">
      <t>キンム</t>
    </rPh>
    <rPh sb="2" eb="4">
      <t>ジカン</t>
    </rPh>
    <rPh sb="4" eb="5">
      <t>ナイ</t>
    </rPh>
    <rPh sb="6" eb="10">
      <t>ゼンメンキンエン</t>
    </rPh>
    <rPh sb="11" eb="13">
      <t>ジッシ</t>
    </rPh>
    <rPh sb="18" eb="20">
      <t>キテイ</t>
    </rPh>
    <rPh sb="24" eb="25">
      <t>トウ</t>
    </rPh>
    <rPh sb="27" eb="29">
      <t>バアイ</t>
    </rPh>
    <phoneticPr fontId="5"/>
  </si>
  <si>
    <t>喫煙室・喫煙所等を設置している　（喫煙専用室等に限る）</t>
    <rPh sb="0" eb="2">
      <t>キツエン</t>
    </rPh>
    <rPh sb="2" eb="3">
      <t>シツ</t>
    </rPh>
    <rPh sb="4" eb="7">
      <t>キツエンショ</t>
    </rPh>
    <rPh sb="7" eb="8">
      <t>トウ</t>
    </rPh>
    <rPh sb="9" eb="11">
      <t>セッチ</t>
    </rPh>
    <rPh sb="17" eb="19">
      <t>キツエン</t>
    </rPh>
    <rPh sb="19" eb="22">
      <t>センヨウシツ</t>
    </rPh>
    <rPh sb="22" eb="23">
      <t>トウ</t>
    </rPh>
    <rPh sb="24" eb="25">
      <t>カギ</t>
    </rPh>
    <phoneticPr fontId="5"/>
  </si>
  <si>
    <t>文書や掲示物等で喫煙場所の案内や周知を行っている。</t>
    <rPh sb="0" eb="1">
      <t>ブン</t>
    </rPh>
    <rPh sb="1" eb="2">
      <t>ショ</t>
    </rPh>
    <rPh sb="3" eb="6">
      <t>ケイジブツ</t>
    </rPh>
    <rPh sb="6" eb="7">
      <t>トウ</t>
    </rPh>
    <rPh sb="8" eb="10">
      <t>キツエン</t>
    </rPh>
    <rPh sb="10" eb="12">
      <t>バショ</t>
    </rPh>
    <rPh sb="13" eb="15">
      <t>アンナイ</t>
    </rPh>
    <rPh sb="16" eb="18">
      <t>シュウチ</t>
    </rPh>
    <rPh sb="19" eb="20">
      <t>オコナ</t>
    </rPh>
    <phoneticPr fontId="5"/>
  </si>
  <si>
    <t xml:space="preserve"> ↓該当している場合にチェック</t>
    <rPh sb="2" eb="4">
      <t>ガイトウ</t>
    </rPh>
    <rPh sb="8" eb="10">
      <t>バアイ</t>
    </rPh>
    <phoneticPr fontId="5"/>
  </si>
  <si>
    <t>受動喫煙防止に関する周知や、従業員への教育等を行っている</t>
    <rPh sb="0" eb="4">
      <t>ジュドウキツエン</t>
    </rPh>
    <rPh sb="4" eb="6">
      <t>ボウシ</t>
    </rPh>
    <rPh sb="7" eb="8">
      <t>カン</t>
    </rPh>
    <rPh sb="10" eb="12">
      <t>シュウチ</t>
    </rPh>
    <rPh sb="14" eb="17">
      <t>ジュウギョウイン</t>
    </rPh>
    <rPh sb="19" eb="21">
      <t>キョウイク</t>
    </rPh>
    <rPh sb="21" eb="22">
      <t>トウ</t>
    </rPh>
    <rPh sb="23" eb="24">
      <t>オコナ</t>
    </rPh>
    <phoneticPr fontId="5"/>
  </si>
  <si>
    <t>設置場所が不適当な喫煙室・喫煙所の設置はない（全設置場所）</t>
    <rPh sb="0" eb="4">
      <t>セッチバショ</t>
    </rPh>
    <rPh sb="5" eb="8">
      <t>フテキトウ</t>
    </rPh>
    <rPh sb="9" eb="11">
      <t>キツエン</t>
    </rPh>
    <rPh sb="11" eb="12">
      <t>シツ</t>
    </rPh>
    <rPh sb="13" eb="16">
      <t>キツエンショ</t>
    </rPh>
    <rPh sb="17" eb="19">
      <t>セッチ</t>
    </rPh>
    <rPh sb="23" eb="24">
      <t>ゼン</t>
    </rPh>
    <rPh sb="24" eb="26">
      <t>セッチ</t>
    </rPh>
    <rPh sb="26" eb="28">
      <t>バショ</t>
    </rPh>
    <phoneticPr fontId="5"/>
  </si>
  <si>
    <r>
      <t>■実施場所・実施対象者(該当に</t>
    </r>
    <r>
      <rPr>
        <sz val="14"/>
        <color theme="1"/>
        <rFont val="Segoe UI Symbol"/>
        <family val="3"/>
      </rPr>
      <t>☑</t>
    </r>
    <r>
      <rPr>
        <sz val="14"/>
        <color theme="1"/>
        <rFont val="BIZ UDPゴシック"/>
        <family val="3"/>
        <charset val="128"/>
      </rPr>
      <t>）</t>
    </r>
    <rPh sb="1" eb="5">
      <t>ジッシバショ</t>
    </rPh>
    <rPh sb="6" eb="11">
      <t>ジッシタイショウシャ</t>
    </rPh>
    <rPh sb="12" eb="14">
      <t>ガイトウ</t>
    </rPh>
    <phoneticPr fontId="5"/>
  </si>
  <si>
    <t>職場の健康課題・問題点を把握している</t>
    <rPh sb="8" eb="11">
      <t>モンダイテン</t>
    </rPh>
    <rPh sb="12" eb="14">
      <t>ハアク</t>
    </rPh>
    <phoneticPr fontId="5"/>
  </si>
  <si>
    <t>健康づくりの目標・計画、またはスケジュールを検討（話し合い）している</t>
    <rPh sb="0" eb="2">
      <t>ケンコウ</t>
    </rPh>
    <rPh sb="6" eb="8">
      <t>モクヒョウ</t>
    </rPh>
    <rPh sb="9" eb="11">
      <t>ケイカク</t>
    </rPh>
    <rPh sb="22" eb="24">
      <t>ケントウ</t>
    </rPh>
    <rPh sb="25" eb="26">
      <t>ハナ</t>
    </rPh>
    <rPh sb="27" eb="28">
      <t>ア</t>
    </rPh>
    <phoneticPr fontId="5"/>
  </si>
  <si>
    <t>計画書策定</t>
    <rPh sb="0" eb="3">
      <t>ケイカクショ</t>
    </rPh>
    <rPh sb="3" eb="5">
      <t>サクテイ</t>
    </rPh>
    <phoneticPr fontId="5"/>
  </si>
  <si>
    <t>実施スケジュール策定</t>
    <rPh sb="0" eb="2">
      <t>ジッシ</t>
    </rPh>
    <rPh sb="8" eb="10">
      <t>サクテイ</t>
    </rPh>
    <phoneticPr fontId="5"/>
  </si>
  <si>
    <t>会議・ミーティング等話し合いの場で検討・把握</t>
    <rPh sb="0" eb="2">
      <t>カイギ</t>
    </rPh>
    <rPh sb="9" eb="10">
      <t>トウ</t>
    </rPh>
    <rPh sb="10" eb="11">
      <t>ハナ</t>
    </rPh>
    <rPh sb="12" eb="13">
      <t>ア</t>
    </rPh>
    <rPh sb="15" eb="16">
      <t>バ</t>
    </rPh>
    <rPh sb="17" eb="19">
      <t>ケントウ</t>
    </rPh>
    <rPh sb="20" eb="22">
      <t>ハアク</t>
    </rPh>
    <phoneticPr fontId="5"/>
  </si>
  <si>
    <t>採点基準</t>
    <rPh sb="0" eb="4">
      <t>サイテンキジュン</t>
    </rPh>
    <phoneticPr fontId="5"/>
  </si>
  <si>
    <t>採点ポイント</t>
    <rPh sb="0" eb="2">
      <t>サイテン</t>
    </rPh>
    <phoneticPr fontId="5"/>
  </si>
  <si>
    <t>配点
5点/3点/1点</t>
    <rPh sb="0" eb="2">
      <t>ハイテン</t>
    </rPh>
    <rPh sb="4" eb="5">
      <t>テン</t>
    </rPh>
    <rPh sb="7" eb="8">
      <t>テン</t>
    </rPh>
    <rPh sb="10" eb="11">
      <t>テン</t>
    </rPh>
    <phoneticPr fontId="5"/>
  </si>
  <si>
    <r>
      <t>再検査該当者へ</t>
    </r>
    <r>
      <rPr>
        <u/>
        <sz val="14"/>
        <color theme="1"/>
        <rFont val="BIZ UDPゴシック"/>
        <family val="3"/>
        <charset val="128"/>
      </rPr>
      <t>個別・直接的</t>
    </r>
    <r>
      <rPr>
        <sz val="14"/>
        <color theme="1"/>
        <rFont val="BIZ UDPゴシック"/>
        <family val="3"/>
        <charset val="128"/>
      </rPr>
      <t>な再検査の案内・受診勧奨を実施している</t>
    </r>
    <rPh sb="0" eb="3">
      <t>サイケンサ</t>
    </rPh>
    <rPh sb="3" eb="5">
      <t>ガイトウ</t>
    </rPh>
    <rPh sb="5" eb="6">
      <t>シャ</t>
    </rPh>
    <rPh sb="7" eb="9">
      <t>コベツ</t>
    </rPh>
    <rPh sb="10" eb="12">
      <t>チョクセツ</t>
    </rPh>
    <rPh sb="12" eb="13">
      <t>テキ</t>
    </rPh>
    <rPh sb="14" eb="17">
      <t>サイケンサ</t>
    </rPh>
    <rPh sb="18" eb="20">
      <t>アンナイ</t>
    </rPh>
    <rPh sb="21" eb="25">
      <t>ジュシンカンショウ</t>
    </rPh>
    <rPh sb="26" eb="28">
      <t>ジッシ</t>
    </rPh>
    <phoneticPr fontId="5"/>
  </si>
  <si>
    <t>配点
5点/1点</t>
    <rPh sb="0" eb="2">
      <t>ハイテン</t>
    </rPh>
    <rPh sb="4" eb="5">
      <t>テン</t>
    </rPh>
    <rPh sb="7" eb="8">
      <t>テン</t>
    </rPh>
    <phoneticPr fontId="5"/>
  </si>
  <si>
    <t>配点
3点/2点/1点</t>
    <rPh sb="0" eb="2">
      <t>ハイテン</t>
    </rPh>
    <rPh sb="4" eb="5">
      <t>テン</t>
    </rPh>
    <rPh sb="7" eb="8">
      <t>テン</t>
    </rPh>
    <rPh sb="10" eb="11">
      <t>テン</t>
    </rPh>
    <phoneticPr fontId="5"/>
  </si>
  <si>
    <t>■実施場所・実施対象者(）</t>
    <rPh sb="1" eb="5">
      <t>ジッシバショ</t>
    </rPh>
    <rPh sb="6" eb="11">
      <t>ジッシタイショウシャ</t>
    </rPh>
    <phoneticPr fontId="5"/>
  </si>
  <si>
    <t>その他の勧奨方法→</t>
    <rPh sb="2" eb="3">
      <t>タ</t>
    </rPh>
    <rPh sb="4" eb="6">
      <t>カンショウ</t>
    </rPh>
    <rPh sb="6" eb="8">
      <t>ホウホウ</t>
    </rPh>
    <phoneticPr fontId="5"/>
  </si>
  <si>
    <t>（受動喫煙を発生させる恐れがある喫煙室・喫煙所はない）</t>
    <rPh sb="1" eb="5">
      <t>ジュドウキツエン</t>
    </rPh>
    <rPh sb="6" eb="8">
      <t>ハッセイ</t>
    </rPh>
    <rPh sb="11" eb="12">
      <t>オソ</t>
    </rPh>
    <rPh sb="16" eb="19">
      <t>キツエンシツ</t>
    </rPh>
    <rPh sb="20" eb="23">
      <t>キツエンショ</t>
    </rPh>
    <phoneticPr fontId="5"/>
  </si>
  <si>
    <t>※毎年継続的に実施している場合は最初の年月</t>
    <rPh sb="1" eb="3">
      <t>マイトシ</t>
    </rPh>
    <rPh sb="3" eb="6">
      <t>ケイゾクテキ</t>
    </rPh>
    <rPh sb="7" eb="9">
      <t>ジッシ</t>
    </rPh>
    <rPh sb="13" eb="15">
      <t>バアイ</t>
    </rPh>
    <rPh sb="16" eb="18">
      <t>サイショ</t>
    </rPh>
    <rPh sb="19" eb="21">
      <t>ネンゲツ</t>
    </rPh>
    <phoneticPr fontId="5"/>
  </si>
  <si>
    <t>事業所採点に同じ</t>
    <rPh sb="0" eb="3">
      <t>ジギョウショ</t>
    </rPh>
    <rPh sb="3" eb="5">
      <t>サイテン</t>
    </rPh>
    <rPh sb="6" eb="7">
      <t>オナ</t>
    </rPh>
    <phoneticPr fontId="5"/>
  </si>
  <si>
    <t>事業所名</t>
    <rPh sb="0" eb="3">
      <t>ジギョウショ</t>
    </rPh>
    <rPh sb="3" eb="4">
      <t>メイ</t>
    </rPh>
    <phoneticPr fontId="5"/>
  </si>
  <si>
    <t>申請者情報</t>
    <rPh sb="0" eb="2">
      <t>シンセイ</t>
    </rPh>
    <rPh sb="2" eb="3">
      <t>シャ</t>
    </rPh>
    <rPh sb="3" eb="5">
      <t>ジョウホウ</t>
    </rPh>
    <phoneticPr fontId="5"/>
  </si>
  <si>
    <t>加入健康保険組合名</t>
    <rPh sb="0" eb="9">
      <t>カニュウケンコウホケンクミアイメイ</t>
    </rPh>
    <phoneticPr fontId="5"/>
  </si>
  <si>
    <t>健康経営優良法人認定</t>
    <rPh sb="0" eb="8">
      <t>ケンコウケイエイユウリョウホウジン</t>
    </rPh>
    <rPh sb="8" eb="10">
      <t>ニンテイ</t>
    </rPh>
    <phoneticPr fontId="5"/>
  </si>
  <si>
    <t>事業場数</t>
    <rPh sb="0" eb="3">
      <t>ジギョウバ</t>
    </rPh>
    <rPh sb="3" eb="4">
      <t>スウ</t>
    </rPh>
    <phoneticPr fontId="5"/>
  </si>
  <si>
    <t>従業員数</t>
    <rPh sb="0" eb="4">
      <t>ジュウギョウインスウ</t>
    </rPh>
    <phoneticPr fontId="5"/>
  </si>
  <si>
    <t>健康企業宣言（健康経営）取組状況</t>
    <rPh sb="0" eb="6">
      <t>ケンコウキギョウセンゲン</t>
    </rPh>
    <rPh sb="7" eb="11">
      <t>ケンコウケイエイ</t>
    </rPh>
    <rPh sb="12" eb="16">
      <t>トリクミジョウキョウ</t>
    </rPh>
    <phoneticPr fontId="5"/>
  </si>
  <si>
    <t>金の認定日　【初回】</t>
    <rPh sb="0" eb="1">
      <t>キン</t>
    </rPh>
    <rPh sb="2" eb="3">
      <t>ニン</t>
    </rPh>
    <rPh sb="3" eb="4">
      <t>テイ</t>
    </rPh>
    <rPh sb="4" eb="5">
      <t>ビ</t>
    </rPh>
    <phoneticPr fontId="5"/>
  </si>
  <si>
    <t>銀の認定日　【初回】</t>
    <rPh sb="0" eb="1">
      <t>ギン</t>
    </rPh>
    <rPh sb="2" eb="3">
      <t>ニン</t>
    </rPh>
    <rPh sb="3" eb="4">
      <t>テイ</t>
    </rPh>
    <rPh sb="4" eb="5">
      <t>ビ</t>
    </rPh>
    <rPh sb="6" eb="9">
      <t>(ショカイ</t>
    </rPh>
    <phoneticPr fontId="5"/>
  </si>
  <si>
    <t>Step2宣言日　【初回】</t>
    <rPh sb="5" eb="8">
      <t>センゲンビ</t>
    </rPh>
    <rPh sb="10" eb="12">
      <t>ショカイ</t>
    </rPh>
    <phoneticPr fontId="5"/>
  </si>
  <si>
    <t>Step1宣言日　【初回】</t>
    <rPh sb="5" eb="8">
      <t>センゲンビ</t>
    </rPh>
    <rPh sb="10" eb="12">
      <t>ショカイ</t>
    </rPh>
    <phoneticPr fontId="5"/>
  </si>
  <si>
    <t>被保険者数</t>
    <rPh sb="0" eb="5">
      <t>ヒホケンシャスウ</t>
    </rPh>
    <phoneticPr fontId="5"/>
  </si>
  <si>
    <t>質問(各質問ごとに☑をいれて採点してください）</t>
    <rPh sb="0" eb="2">
      <t>シツモン</t>
    </rPh>
    <rPh sb="3" eb="6">
      <t>カクシツモン</t>
    </rPh>
    <rPh sb="14" eb="16">
      <t>サイテン</t>
    </rPh>
    <phoneticPr fontId="6"/>
  </si>
  <si>
    <t>申　請　種　別</t>
    <rPh sb="0" eb="1">
      <t>サル</t>
    </rPh>
    <rPh sb="2" eb="3">
      <t>ショウ</t>
    </rPh>
    <rPh sb="4" eb="5">
      <t>シュ</t>
    </rPh>
    <rPh sb="6" eb="7">
      <t>ベツ</t>
    </rPh>
    <phoneticPr fontId="5"/>
  </si>
  <si>
    <t>事業所所在地</t>
    <rPh sb="0" eb="3">
      <t>ジギョウショ</t>
    </rPh>
    <rPh sb="3" eb="6">
      <t>ショザイチ</t>
    </rPh>
    <phoneticPr fontId="5"/>
  </si>
  <si>
    <t>事業主　記入欄</t>
    <phoneticPr fontId="5"/>
  </si>
  <si>
    <t>採　点　点　数</t>
    <rPh sb="0" eb="1">
      <t>サイ</t>
    </rPh>
    <rPh sb="2" eb="3">
      <t>テン</t>
    </rPh>
    <rPh sb="4" eb="5">
      <t>テン</t>
    </rPh>
    <rPh sb="6" eb="7">
      <t>スウ</t>
    </rPh>
    <phoneticPr fontId="5"/>
  </si>
  <si>
    <t>採点情報</t>
    <rPh sb="0" eb="4">
      <t>サイテンジョウホウ</t>
    </rPh>
    <phoneticPr fontId="5"/>
  </si>
  <si>
    <t>健康経営優良法人申請予定</t>
    <rPh sb="0" eb="8">
      <t>ケンコウケイエイユウリョウホウジン</t>
    </rPh>
    <rPh sb="8" eb="10">
      <t>シンセイ</t>
    </rPh>
    <rPh sb="10" eb="12">
      <t>ヨテイ</t>
    </rPh>
    <phoneticPr fontId="5"/>
  </si>
  <si>
    <t>従業員の皆様は健診を100％受診していますか？</t>
  </si>
  <si>
    <t>40歳以上の従業員の健診結果を、健康保険組合へ提供していますか？</t>
  </si>
  <si>
    <t>１次採点</t>
    <rPh sb="1" eb="2">
      <t>ジ</t>
    </rPh>
    <rPh sb="2" eb="4">
      <t>サイテン</t>
    </rPh>
    <phoneticPr fontId="5"/>
  </si>
  <si>
    <t>最終採点</t>
    <rPh sb="0" eb="4">
      <t>サイシュウサイテン</t>
    </rPh>
    <phoneticPr fontId="5"/>
  </si>
  <si>
    <t>事業所申請</t>
    <rPh sb="0" eb="2">
      <t>ジギョウ</t>
    </rPh>
    <rPh sb="2" eb="3">
      <t>ショ</t>
    </rPh>
    <rPh sb="3" eb="5">
      <t>シンセイ</t>
    </rPh>
    <phoneticPr fontId="5"/>
  </si>
  <si>
    <t>　　　　　　　健康企業宣言Step1「銀の認定」実施結果レポート</t>
    <phoneticPr fontId="5"/>
  </si>
  <si>
    <t>一次採点に同じ</t>
    <rPh sb="0" eb="2">
      <t>イチジ</t>
    </rPh>
    <rPh sb="2" eb="4">
      <t>サイテン</t>
    </rPh>
    <rPh sb="5" eb="6">
      <t>オナ</t>
    </rPh>
    <phoneticPr fontId="5"/>
  </si>
  <si>
    <t>事業所申請に同じ</t>
    <rPh sb="0" eb="3">
      <t>ジギョウショ</t>
    </rPh>
    <rPh sb="3" eb="5">
      <t>シンセイ</t>
    </rPh>
    <rPh sb="6" eb="7">
      <t>オナ</t>
    </rPh>
    <phoneticPr fontId="5"/>
  </si>
  <si>
    <t>⑦</t>
    <phoneticPr fontId="5"/>
  </si>
  <si>
    <t>上記の健康課題が、整理され一覧化されるなど、客観的にも明確な状態にある</t>
    <rPh sb="0" eb="2">
      <t>ジョウキ</t>
    </rPh>
    <rPh sb="3" eb="7">
      <t>ケンコウカダイ</t>
    </rPh>
    <rPh sb="9" eb="11">
      <t>セイリ</t>
    </rPh>
    <rPh sb="13" eb="16">
      <t>イチランカ</t>
    </rPh>
    <rPh sb="22" eb="25">
      <t>キャッカンテキ</t>
    </rPh>
    <rPh sb="27" eb="29">
      <t>メイカク</t>
    </rPh>
    <rPh sb="30" eb="32">
      <t>ジョウタイ</t>
    </rPh>
    <phoneticPr fontId="5"/>
  </si>
  <si>
    <t>職種</t>
    <rPh sb="0" eb="2">
      <t>ショクシュ</t>
    </rPh>
    <phoneticPr fontId="5"/>
  </si>
  <si>
    <t>銀の認定日　【初回】</t>
    <phoneticPr fontId="5"/>
  </si>
  <si>
    <t>Step2宣言日　【初回】</t>
    <phoneticPr fontId="5"/>
  </si>
  <si>
    <t>金の認定日　【初回】</t>
    <phoneticPr fontId="5"/>
  </si>
  <si>
    <t>健康経営優良法人認定</t>
    <phoneticPr fontId="5"/>
  </si>
  <si>
    <t>質問番号</t>
    <rPh sb="0" eb="2">
      <t>シツモン</t>
    </rPh>
    <rPh sb="2" eb="4">
      <t>バンゴウ</t>
    </rPh>
    <phoneticPr fontId="6"/>
  </si>
  <si>
    <t>質問番号</t>
    <rPh sb="0" eb="4">
      <t>シツモンバンゴウ</t>
    </rPh>
    <phoneticPr fontId="6"/>
  </si>
  <si>
    <t>年度</t>
    <rPh sb="0" eb="2">
      <t>ネンド</t>
    </rPh>
    <phoneticPr fontId="5"/>
  </si>
  <si>
    <t>種別</t>
    <rPh sb="0" eb="2">
      <t>シュベツ</t>
    </rPh>
    <phoneticPr fontId="5"/>
  </si>
  <si>
    <t>健診案内・受診勧奨を実施</t>
    <rPh sb="0" eb="2">
      <t>ケンシン</t>
    </rPh>
    <rPh sb="2" eb="4">
      <t>アンナイ</t>
    </rPh>
    <rPh sb="5" eb="9">
      <t>ジュシンカンショウ</t>
    </rPh>
    <rPh sb="10" eb="12">
      <t>ジッシ</t>
    </rPh>
    <phoneticPr fontId="5"/>
  </si>
  <si>
    <t>■その他記入欄（取組・採点の補足説明等）</t>
  </si>
  <si>
    <t>■その他記入欄（取組・採点の補足説明等）</t>
    <rPh sb="11" eb="13">
      <t>サイテン</t>
    </rPh>
    <rPh sb="14" eb="16">
      <t>ホソク</t>
    </rPh>
    <rPh sb="16" eb="18">
      <t>セツメイ</t>
    </rPh>
    <phoneticPr fontId="5"/>
  </si>
  <si>
    <t>■その他記入欄（取組・採点の補足説明等）</t>
    <phoneticPr fontId="5"/>
  </si>
  <si>
    <t>上記の健康課題が、整理され一覧化されるなど、客観的にも明確な状態にある</t>
    <rPh sb="0" eb="2">
      <t>ジョウキ</t>
    </rPh>
    <rPh sb="3" eb="5">
      <t>ケンコウ</t>
    </rPh>
    <rPh sb="5" eb="7">
      <t>カダイ</t>
    </rPh>
    <rPh sb="9" eb="11">
      <t>セイリ</t>
    </rPh>
    <rPh sb="13" eb="16">
      <t>イチランカ</t>
    </rPh>
    <rPh sb="22" eb="25">
      <t>キャクカンテキ</t>
    </rPh>
    <rPh sb="27" eb="29">
      <t>メイカク</t>
    </rPh>
    <rPh sb="30" eb="32">
      <t>ジョウタイ</t>
    </rPh>
    <phoneticPr fontId="5"/>
  </si>
  <si>
    <t>上記の目標・計画、またはスケジュールは整理され明確な状態にある</t>
    <rPh sb="0" eb="2">
      <t>ジョウキ</t>
    </rPh>
    <rPh sb="19" eb="21">
      <t>セイリ</t>
    </rPh>
    <rPh sb="23" eb="25">
      <t>メイカク</t>
    </rPh>
    <rPh sb="26" eb="28">
      <t>ジョウタイ</t>
    </rPh>
    <phoneticPr fontId="5"/>
  </si>
  <si>
    <t>上記の目標・計画、またはスケジュールは整理され明確な状態にある</t>
    <rPh sb="0" eb="2">
      <t>ジョウキ</t>
    </rPh>
    <rPh sb="3" eb="5">
      <t>モクヒョウ</t>
    </rPh>
    <rPh sb="6" eb="8">
      <t>ケイカク</t>
    </rPh>
    <rPh sb="19" eb="21">
      <t>セイリ</t>
    </rPh>
    <rPh sb="23" eb="25">
      <t>メイカク</t>
    </rPh>
    <rPh sb="26" eb="28">
      <t>ジョウタイ</t>
    </rPh>
    <phoneticPr fontId="5"/>
  </si>
  <si>
    <t>健診の必要性を従業員へ周知していますか？</t>
    <phoneticPr fontId="5"/>
  </si>
  <si>
    <t>健診結果が「要医療」など再度検査が必要な人に受診を勧めてますか？</t>
    <phoneticPr fontId="5"/>
  </si>
  <si>
    <t>健診の結果、特定保健指導となった該当者は、特定保健指導を受けてますか？</t>
    <phoneticPr fontId="5"/>
  </si>
  <si>
    <t>健康づくりを担当する担当者を決めていますか？</t>
    <phoneticPr fontId="5"/>
  </si>
  <si>
    <t>従業員が健康づくりを話し合える場はありますか？</t>
    <phoneticPr fontId="5"/>
  </si>
  <si>
    <t>健康測定機器等を設置していますか？</t>
    <phoneticPr fontId="5"/>
  </si>
  <si>
    <t>職場の健康課題を考えたり問題の整理を行っていますか？</t>
    <phoneticPr fontId="5"/>
  </si>
  <si>
    <t>健康づくりの目標・計画・進捗管理を行っていますか？</t>
    <phoneticPr fontId="5"/>
  </si>
  <si>
    <t>従業員の日頃の飲み物に気を付けていますか？</t>
    <phoneticPr fontId="5"/>
  </si>
  <si>
    <t>従業員の日頃の食生活が乱れないような取組みを行っていますか？</t>
    <phoneticPr fontId="5"/>
  </si>
  <si>
    <t>従業員の日頃の食生活が乱れないような取組みを行っていますか？</t>
    <phoneticPr fontId="5"/>
  </si>
  <si>
    <t>業務中などに体操やストレッチを取り入れていますか？</t>
    <phoneticPr fontId="5"/>
  </si>
  <si>
    <t>階段の活用など歩数を増やす工夫をしていますか？</t>
    <phoneticPr fontId="5"/>
  </si>
  <si>
    <t>従業員にたばこの害について周知活動をしていますか？</t>
    <phoneticPr fontId="5"/>
  </si>
  <si>
    <t>受動喫煙防止策を講じていますか？</t>
    <phoneticPr fontId="5"/>
  </si>
  <si>
    <t>従業員の心の健康に関する取組みをしていますか？</t>
    <phoneticPr fontId="5"/>
  </si>
  <si>
    <t>従業員の心の健康に関する取組みをしていますか？</t>
    <phoneticPr fontId="5"/>
  </si>
  <si>
    <t>気になることを相談できる職場の雰囲気を作っていますか？</t>
    <phoneticPr fontId="5"/>
  </si>
  <si>
    <t>■原点理由項目</t>
    <rPh sb="1" eb="3">
      <t>ゲンテン</t>
    </rPh>
    <rPh sb="3" eb="5">
      <t>リユウ</t>
    </rPh>
    <rPh sb="5" eb="7">
      <t>コウモク</t>
    </rPh>
    <phoneticPr fontId="5"/>
  </si>
  <si>
    <t>※</t>
    <phoneticPr fontId="5"/>
  </si>
  <si>
    <t>事業所名</t>
    <rPh sb="0" eb="4">
      <t>ジギョウショメイ</t>
    </rPh>
    <phoneticPr fontId="5"/>
  </si>
  <si>
    <t>事業場数</t>
    <rPh sb="0" eb="4">
      <t>ジギョウバスウ</t>
    </rPh>
    <phoneticPr fontId="5"/>
  </si>
  <si>
    <t>健保組合名</t>
    <rPh sb="0" eb="5">
      <t>ケンポクミアイメイ</t>
    </rPh>
    <phoneticPr fontId="5"/>
  </si>
  <si>
    <t>申請種別</t>
    <rPh sb="0" eb="4">
      <t>シンセイシュベツ</t>
    </rPh>
    <phoneticPr fontId="5"/>
  </si>
  <si>
    <t>合計</t>
    <rPh sb="0" eb="2">
      <t>ゴウケイ</t>
    </rPh>
    <phoneticPr fontId="5"/>
  </si>
  <si>
    <t>健康企業宣言Step1「銀の認定」実施結果レポート　採点結果</t>
    <rPh sb="26" eb="28">
      <t>サイテン</t>
    </rPh>
    <rPh sb="28" eb="30">
      <t>ケッカ</t>
    </rPh>
    <phoneticPr fontId="5"/>
  </si>
  <si>
    <t>■取組期間</t>
    <phoneticPr fontId="5"/>
  </si>
  <si>
    <t>■取組期間(該当に☑）</t>
    <phoneticPr fontId="5"/>
  </si>
  <si>
    <t>■取組期間（レポート提出日から起算）</t>
    <rPh sb="10" eb="13">
      <t>テイシュツビ</t>
    </rPh>
    <rPh sb="15" eb="17">
      <t>キサン</t>
    </rPh>
    <phoneticPr fontId="5"/>
  </si>
  <si>
    <t>質問</t>
    <rPh sb="0" eb="2">
      <t>シツモン</t>
    </rPh>
    <phoneticPr fontId="5"/>
  </si>
  <si>
    <t>申請
点数</t>
    <rPh sb="0" eb="2">
      <t>シンセイ</t>
    </rPh>
    <rPh sb="3" eb="5">
      <t>テンスウ</t>
    </rPh>
    <phoneticPr fontId="5"/>
  </si>
  <si>
    <t>最終
点数</t>
    <rPh sb="0" eb="2">
      <t>サイシュウ</t>
    </rPh>
    <rPh sb="3" eb="5">
      <t>テンスウ</t>
    </rPh>
    <phoneticPr fontId="5"/>
  </si>
  <si>
    <t>一次
点数</t>
    <rPh sb="0" eb="2">
      <t>イチジ</t>
    </rPh>
    <rPh sb="3" eb="5">
      <t>テンスウ</t>
    </rPh>
    <phoneticPr fontId="5"/>
  </si>
  <si>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5"/>
  </si>
  <si>
    <t>この実施結果レポートとともに、健康企業宣言システムメニュー「健康企業宣言（更新・申請）Step1」からご申請ください。</t>
    <rPh sb="2" eb="6">
      <t>ジッシケッカ</t>
    </rPh>
    <rPh sb="15" eb="21">
      <t>ケンコウキギョウセンゲン</t>
    </rPh>
    <rPh sb="30" eb="36">
      <t>ケンコウキギョウセンゲン</t>
    </rPh>
    <rPh sb="37" eb="39">
      <t>コウシン</t>
    </rPh>
    <rPh sb="40" eb="42">
      <t>シンセイ</t>
    </rPh>
    <rPh sb="52" eb="54">
      <t>シンセイ</t>
    </rPh>
    <phoneticPr fontId="5"/>
  </si>
  <si>
    <t>配点
20点/10点/1点</t>
    <rPh sb="0" eb="2">
      <t>ハイテン</t>
    </rPh>
    <rPh sb="5" eb="6">
      <t>テン</t>
    </rPh>
    <rPh sb="9" eb="10">
      <t>テン</t>
    </rPh>
    <rPh sb="12" eb="13">
      <t>テン</t>
    </rPh>
    <phoneticPr fontId="5"/>
  </si>
  <si>
    <t>①</t>
    <phoneticPr fontId="5"/>
  </si>
  <si>
    <t>年度(年)における従業員の事業者健診の受診率</t>
    <phoneticPr fontId="5"/>
  </si>
  <si>
    <t>人</t>
    <rPh sb="0" eb="1">
      <t>ニン</t>
    </rPh>
    <phoneticPr fontId="5"/>
  </si>
  <si>
    <t>③健診不可者の数</t>
    <rPh sb="1" eb="5">
      <t>ケンシンフカ</t>
    </rPh>
    <rPh sb="5" eb="6">
      <t>シャ</t>
    </rPh>
    <rPh sb="7" eb="8">
      <t>カズ</t>
    </rPh>
    <phoneticPr fontId="5"/>
  </si>
  <si>
    <r>
      <t>％　</t>
    </r>
    <r>
      <rPr>
        <sz val="11"/>
        <color rgb="FF000000"/>
        <rFont val="BIZ UDPゴシック"/>
        <family val="3"/>
        <charset val="128"/>
      </rPr>
      <t>（②/①ー③×100）</t>
    </r>
    <phoneticPr fontId="5"/>
  </si>
  <si>
    <t>年度における被保険者の特定健康診査の受診率</t>
    <phoneticPr fontId="5"/>
  </si>
  <si>
    <t>③健診受診者率</t>
    <rPh sb="1" eb="3">
      <t>ケンシン</t>
    </rPh>
    <rPh sb="3" eb="5">
      <t>ジュシン</t>
    </rPh>
    <rPh sb="5" eb="6">
      <t>シャ</t>
    </rPh>
    <rPh sb="6" eb="7">
      <t>リツ</t>
    </rPh>
    <phoneticPr fontId="5"/>
  </si>
  <si>
    <t>年度における被保険者の特定保健指導</t>
    <phoneticPr fontId="5"/>
  </si>
  <si>
    <t>実績事前報告済み</t>
    <rPh sb="0" eb="2">
      <t>ジッセキ</t>
    </rPh>
    <rPh sb="2" eb="7">
      <t>ジゼンホウコクズ</t>
    </rPh>
    <phoneticPr fontId="5"/>
  </si>
  <si>
    <t>　ご提出も不要です。</t>
    <rPh sb="2" eb="4">
      <t>テイシュツ</t>
    </rPh>
    <rPh sb="5" eb="7">
      <t>フヨウ</t>
    </rPh>
    <phoneticPr fontId="5"/>
  </si>
  <si>
    <t>※この質問は健康保険組合の実施率で採点されます。また、添付資料（エビデンス）の</t>
    <rPh sb="3" eb="5">
      <t>シツモン</t>
    </rPh>
    <rPh sb="6" eb="12">
      <t>ケンコウホケンクミアイ</t>
    </rPh>
    <rPh sb="13" eb="15">
      <t>ジッシ</t>
    </rPh>
    <rPh sb="15" eb="16">
      <t>リツ</t>
    </rPh>
    <rPh sb="17" eb="19">
      <t>サイテン</t>
    </rPh>
    <phoneticPr fontId="5"/>
  </si>
  <si>
    <t>⑬</t>
    <phoneticPr fontId="5"/>
  </si>
  <si>
    <t>⑫</t>
    <phoneticPr fontId="5"/>
  </si>
  <si>
    <t>④</t>
    <phoneticPr fontId="5"/>
  </si>
  <si>
    <t>③</t>
    <phoneticPr fontId="5"/>
  </si>
  <si>
    <t>①</t>
    <phoneticPr fontId="5"/>
  </si>
  <si>
    <t>⑥</t>
    <phoneticPr fontId="5"/>
  </si>
  <si>
    <t>⑤</t>
    <phoneticPr fontId="5"/>
  </si>
  <si>
    <t>⑨</t>
    <phoneticPr fontId="5"/>
  </si>
  <si>
    <t>⑭</t>
    <phoneticPr fontId="5"/>
  </si>
  <si>
    <t>⑮</t>
    <phoneticPr fontId="5"/>
  </si>
  <si>
    <t>⑱</t>
    <phoneticPr fontId="5"/>
  </si>
  <si>
    <t>⑰</t>
    <phoneticPr fontId="5"/>
  </si>
  <si>
    <t>⑯</t>
    <phoneticPr fontId="5"/>
  </si>
  <si>
    <t>⑩</t>
    <phoneticPr fontId="5"/>
  </si>
  <si>
    <t>⑪</t>
    <phoneticPr fontId="5"/>
  </si>
  <si>
    <t>受診率</t>
    <rPh sb="0" eb="3">
      <t>ジュシンリツ</t>
    </rPh>
    <phoneticPr fontId="5"/>
  </si>
  <si>
    <t>特定健診</t>
    <rPh sb="0" eb="2">
      <t>トクテイ</t>
    </rPh>
    <rPh sb="2" eb="4">
      <t>ケンシン</t>
    </rPh>
    <phoneticPr fontId="5"/>
  </si>
  <si>
    <t>終了率</t>
    <rPh sb="0" eb="3">
      <t>シュウリョウリツ</t>
    </rPh>
    <phoneticPr fontId="5"/>
  </si>
  <si>
    <t>対象者数</t>
    <rPh sb="0" eb="3">
      <t>タイショウシャ</t>
    </rPh>
    <rPh sb="3" eb="4">
      <t>スウ</t>
    </rPh>
    <phoneticPr fontId="5"/>
  </si>
  <si>
    <t>受診者数</t>
    <rPh sb="0" eb="4">
      <t>ジュシンシャスウ</t>
    </rPh>
    <phoneticPr fontId="5"/>
  </si>
  <si>
    <t>終了者数</t>
    <rPh sb="0" eb="2">
      <t>シュウリョウ</t>
    </rPh>
    <rPh sb="2" eb="3">
      <t>シャ</t>
    </rPh>
    <rPh sb="3" eb="4">
      <t>スウ</t>
    </rPh>
    <phoneticPr fontId="5"/>
  </si>
  <si>
    <t>採点
点数</t>
    <rPh sb="0" eb="2">
      <t>サイテン</t>
    </rPh>
    <rPh sb="3" eb="5">
      <t>テンスウ</t>
    </rPh>
    <phoneticPr fontId="5"/>
  </si>
  <si>
    <t>質問
番号</t>
    <rPh sb="0" eb="2">
      <t>シツモン</t>
    </rPh>
    <rPh sb="3" eb="5">
      <t>バンゴウ</t>
    </rPh>
    <phoneticPr fontId="5"/>
  </si>
  <si>
    <t>判定</t>
    <rPh sb="0" eb="2">
      <t>ハンテイ</t>
    </rPh>
    <phoneticPr fontId="5"/>
  </si>
  <si>
    <t>レポート記入日(採点日）</t>
    <rPh sb="4" eb="7">
      <t>キニュウビ</t>
    </rPh>
    <rPh sb="8" eb="11">
      <t>サイテンビ</t>
    </rPh>
    <phoneticPr fontId="5"/>
  </si>
  <si>
    <t>健康経営優良法人認定年度</t>
    <rPh sb="0" eb="8">
      <t>ケンコウケイエイユウリョウホウジン</t>
    </rPh>
    <rPh sb="8" eb="10">
      <t>ニンテイ</t>
    </rPh>
    <rPh sb="10" eb="12">
      <t>ネンド</t>
    </rPh>
    <phoneticPr fontId="5"/>
  </si>
  <si>
    <t>健康経営優良法人認定種別</t>
    <rPh sb="0" eb="8">
      <t>ケンコウケイエイユウリョウホウジン</t>
    </rPh>
    <rPh sb="8" eb="10">
      <t>ニンテイ</t>
    </rPh>
    <rPh sb="10" eb="12">
      <t>シュベツ</t>
    </rPh>
    <phoneticPr fontId="5"/>
  </si>
  <si>
    <t>申請種別</t>
    <rPh sb="0" eb="1">
      <t>サル</t>
    </rPh>
    <rPh sb="1" eb="2">
      <t>ショウ</t>
    </rPh>
    <rPh sb="2" eb="3">
      <t>シュ</t>
    </rPh>
    <rPh sb="3" eb="4">
      <t>ベツ</t>
    </rPh>
    <phoneticPr fontId="5"/>
  </si>
  <si>
    <t>採点点数</t>
    <rPh sb="0" eb="1">
      <t>サイ</t>
    </rPh>
    <rPh sb="1" eb="2">
      <t>テン</t>
    </rPh>
    <rPh sb="2" eb="3">
      <t>テン</t>
    </rPh>
    <rPh sb="3" eb="4">
      <t>スウ</t>
    </rPh>
    <phoneticPr fontId="5"/>
  </si>
  <si>
    <t>備考</t>
    <rPh sb="0" eb="1">
      <t>ビ</t>
    </rPh>
    <rPh sb="1" eb="2">
      <t>コウ</t>
    </rPh>
    <phoneticPr fontId="5"/>
  </si>
  <si>
    <t>チェック1</t>
    <phoneticPr fontId="5"/>
  </si>
  <si>
    <t>チェック2</t>
  </si>
  <si>
    <t>チェック3</t>
  </si>
  <si>
    <t>チェック4</t>
  </si>
  <si>
    <t>チェック5</t>
  </si>
  <si>
    <t>健康経営優良法人認定年度</t>
    <rPh sb="10" eb="12">
      <t>ネンド</t>
    </rPh>
    <phoneticPr fontId="5"/>
  </si>
  <si>
    <t>健康経営優良法人認定種別</t>
    <rPh sb="10" eb="12">
      <t>シュベツ</t>
    </rPh>
    <phoneticPr fontId="5"/>
  </si>
  <si>
    <t>申請予定</t>
    <rPh sb="0" eb="4">
      <t>シンセイヨテイ</t>
    </rPh>
    <phoneticPr fontId="5"/>
  </si>
  <si>
    <t>対象者</t>
    <rPh sb="0" eb="3">
      <t>タイショウシャ</t>
    </rPh>
    <phoneticPr fontId="5"/>
  </si>
  <si>
    <t>受診者</t>
    <rPh sb="0" eb="3">
      <t>ジュシンシャ</t>
    </rPh>
    <phoneticPr fontId="5"/>
  </si>
  <si>
    <t>不可者数</t>
    <rPh sb="0" eb="2">
      <t>フカ</t>
    </rPh>
    <rPh sb="2" eb="3">
      <t>シャ</t>
    </rPh>
    <rPh sb="3" eb="4">
      <t>スウ</t>
    </rPh>
    <phoneticPr fontId="5"/>
  </si>
  <si>
    <t>その他</t>
    <rPh sb="2" eb="3">
      <t>タ</t>
    </rPh>
    <phoneticPr fontId="5"/>
  </si>
  <si>
    <t>点数</t>
    <rPh sb="0" eb="2">
      <t>テンスウ</t>
    </rPh>
    <phoneticPr fontId="5"/>
  </si>
  <si>
    <t>取組無し</t>
    <rPh sb="0" eb="2">
      <t>トリクミ</t>
    </rPh>
    <rPh sb="2" eb="3">
      <t>ナ</t>
    </rPh>
    <phoneticPr fontId="5"/>
  </si>
  <si>
    <t>個別勧奨</t>
    <rPh sb="0" eb="2">
      <t>コベツ</t>
    </rPh>
    <rPh sb="2" eb="4">
      <t>カンショウ</t>
    </rPh>
    <phoneticPr fontId="5"/>
  </si>
  <si>
    <t>必要性</t>
    <rPh sb="0" eb="3">
      <t>ヒツヨウセイ</t>
    </rPh>
    <phoneticPr fontId="5"/>
  </si>
  <si>
    <t>ポスター・リーフレット等</t>
    <rPh sb="11" eb="12">
      <t>トウ</t>
    </rPh>
    <phoneticPr fontId="5"/>
  </si>
  <si>
    <t>社内イントラ・グループウェア</t>
    <rPh sb="0" eb="2">
      <t>シャナイ</t>
    </rPh>
    <phoneticPr fontId="5"/>
  </si>
  <si>
    <t>研修等</t>
    <rPh sb="0" eb="2">
      <t>ケンシュウ</t>
    </rPh>
    <rPh sb="2" eb="3">
      <t>トウ</t>
    </rPh>
    <phoneticPr fontId="5"/>
  </si>
  <si>
    <t>全事業場・全従業員</t>
    <rPh sb="0" eb="3">
      <t>ゼンジギョウ</t>
    </rPh>
    <rPh sb="3" eb="4">
      <t>バ</t>
    </rPh>
    <rPh sb="5" eb="9">
      <t>ゼンジュウギョウイン</t>
    </rPh>
    <phoneticPr fontId="5"/>
  </si>
  <si>
    <t>一部の事業場・一部の従業員</t>
    <rPh sb="7" eb="9">
      <t>イチブ</t>
    </rPh>
    <rPh sb="10" eb="13">
      <t>ジュウギョウイン</t>
    </rPh>
    <phoneticPr fontId="5"/>
  </si>
  <si>
    <t>その他内容</t>
    <rPh sb="2" eb="3">
      <t>タ</t>
    </rPh>
    <rPh sb="3" eb="5">
      <t>ナイヨウ</t>
    </rPh>
    <phoneticPr fontId="5"/>
  </si>
  <si>
    <t>開始月</t>
    <rPh sb="0" eb="3">
      <t>カイシツキ</t>
    </rPh>
    <phoneticPr fontId="5"/>
  </si>
  <si>
    <t>再検査個別</t>
    <rPh sb="0" eb="3">
      <t>サイケンサ</t>
    </rPh>
    <rPh sb="3" eb="5">
      <t>コベツ</t>
    </rPh>
    <phoneticPr fontId="5"/>
  </si>
  <si>
    <t>再検査全体</t>
    <rPh sb="0" eb="3">
      <t>サイケンサ</t>
    </rPh>
    <rPh sb="3" eb="5">
      <t>ゼンタイ</t>
    </rPh>
    <phoneticPr fontId="5"/>
  </si>
  <si>
    <t>該当者へメール</t>
    <rPh sb="0" eb="3">
      <t>ガイトウシャ</t>
    </rPh>
    <phoneticPr fontId="5"/>
  </si>
  <si>
    <t>該当者通知紙</t>
    <rPh sb="0" eb="3">
      <t>ガイトウシャ</t>
    </rPh>
    <rPh sb="3" eb="5">
      <t>ツウチ</t>
    </rPh>
    <rPh sb="5" eb="6">
      <t>カミ</t>
    </rPh>
    <phoneticPr fontId="5"/>
  </si>
  <si>
    <t>その他</t>
    <rPh sb="2" eb="3">
      <t>タ</t>
    </rPh>
    <phoneticPr fontId="5"/>
  </si>
  <si>
    <r>
      <t>その他</t>
    </r>
    <r>
      <rPr>
        <sz val="9"/>
        <color theme="1"/>
        <rFont val="Segoe UI Symbol"/>
        <family val="2"/>
      </rPr>
      <t>☑</t>
    </r>
    <rPh sb="2" eb="3">
      <t>タ</t>
    </rPh>
    <phoneticPr fontId="5"/>
  </si>
  <si>
    <t>その他取組</t>
    <rPh sb="2" eb="3">
      <t>タ</t>
    </rPh>
    <rPh sb="3" eb="5">
      <t>トリクミ</t>
    </rPh>
    <phoneticPr fontId="5"/>
  </si>
  <si>
    <t>一次健診時再検査案内</t>
    <rPh sb="0" eb="2">
      <t>イチジ</t>
    </rPh>
    <rPh sb="2" eb="4">
      <t>ケンシン</t>
    </rPh>
    <rPh sb="4" eb="5">
      <t>ジ</t>
    </rPh>
    <rPh sb="5" eb="8">
      <t>サイケンサ</t>
    </rPh>
    <rPh sb="8" eb="10">
      <t>アンナイ</t>
    </rPh>
    <phoneticPr fontId="5"/>
  </si>
  <si>
    <t>取組無し</t>
    <rPh sb="0" eb="3">
      <t>トリクミナ</t>
    </rPh>
    <phoneticPr fontId="5"/>
  </si>
  <si>
    <t>推進担当</t>
    <rPh sb="0" eb="4">
      <t>スイシンタントウ</t>
    </rPh>
    <phoneticPr fontId="5"/>
  </si>
  <si>
    <t>担当者有無</t>
    <rPh sb="0" eb="3">
      <t>タントウシャ</t>
    </rPh>
    <rPh sb="3" eb="4">
      <t>ア</t>
    </rPh>
    <rPh sb="4" eb="5">
      <t>ナ</t>
    </rPh>
    <phoneticPr fontId="5"/>
  </si>
  <si>
    <t>衛生委員</t>
    <rPh sb="0" eb="4">
      <t>エイセイイイン</t>
    </rPh>
    <phoneticPr fontId="5"/>
  </si>
  <si>
    <t>その他内容</t>
    <rPh sb="2" eb="3">
      <t>タ</t>
    </rPh>
    <rPh sb="3" eb="5">
      <t>ナイヨウ</t>
    </rPh>
    <phoneticPr fontId="5"/>
  </si>
  <si>
    <t>MT・会議有</t>
    <rPh sb="5" eb="6">
      <t>アリ</t>
    </rPh>
    <phoneticPr fontId="5"/>
  </si>
  <si>
    <t>会議名</t>
    <rPh sb="0" eb="3">
      <t>カイギメイ</t>
    </rPh>
    <phoneticPr fontId="5"/>
  </si>
  <si>
    <t>頻度</t>
    <rPh sb="0" eb="2">
      <t>ヒンド</t>
    </rPh>
    <phoneticPr fontId="5"/>
  </si>
  <si>
    <t>測定器設置</t>
    <rPh sb="0" eb="3">
      <t>ソクテイキ</t>
    </rPh>
    <rPh sb="3" eb="5">
      <t>セッチ</t>
    </rPh>
    <phoneticPr fontId="5"/>
  </si>
  <si>
    <t>血圧計等</t>
    <rPh sb="0" eb="3">
      <t>ケツアツケイ</t>
    </rPh>
    <rPh sb="3" eb="4">
      <t>トウ</t>
    </rPh>
    <phoneticPr fontId="5"/>
  </si>
  <si>
    <t>体温計</t>
    <rPh sb="0" eb="3">
      <t>タイオンケイ</t>
    </rPh>
    <phoneticPr fontId="5"/>
  </si>
  <si>
    <t>点数</t>
    <rPh sb="0" eb="2">
      <t>テンスウ</t>
    </rPh>
    <phoneticPr fontId="5"/>
  </si>
  <si>
    <t>課題把握</t>
    <rPh sb="0" eb="2">
      <t>カダイ</t>
    </rPh>
    <rPh sb="2" eb="4">
      <t>ハアク</t>
    </rPh>
    <phoneticPr fontId="5"/>
  </si>
  <si>
    <t>外部</t>
    <rPh sb="0" eb="2">
      <t>ガイブ</t>
    </rPh>
    <phoneticPr fontId="5"/>
  </si>
  <si>
    <t>表彰制度で</t>
    <rPh sb="0" eb="4">
      <t>ヒョウショウセイド</t>
    </rPh>
    <phoneticPr fontId="5"/>
  </si>
  <si>
    <t>アンケート等</t>
    <rPh sb="5" eb="6">
      <t>トウ</t>
    </rPh>
    <phoneticPr fontId="5"/>
  </si>
  <si>
    <t>会議MTで</t>
    <rPh sb="0" eb="2">
      <t>カイギ</t>
    </rPh>
    <phoneticPr fontId="5"/>
  </si>
  <si>
    <t>明確化</t>
    <rPh sb="0" eb="3">
      <t>メイカクカ</t>
    </rPh>
    <phoneticPr fontId="5"/>
  </si>
  <si>
    <t>計画書等で</t>
    <rPh sb="0" eb="3">
      <t>ケイカクショ</t>
    </rPh>
    <rPh sb="3" eb="4">
      <t>トウ</t>
    </rPh>
    <phoneticPr fontId="5"/>
  </si>
  <si>
    <t>会議等で</t>
    <rPh sb="0" eb="2">
      <t>カイギ</t>
    </rPh>
    <rPh sb="2" eb="3">
      <t>トウ</t>
    </rPh>
    <phoneticPr fontId="5"/>
  </si>
  <si>
    <t>計画の話し合い</t>
    <rPh sb="0" eb="2">
      <t>ケイカク</t>
    </rPh>
    <rPh sb="3" eb="4">
      <t>ハナ</t>
    </rPh>
    <rPh sb="5" eb="6">
      <t>ア</t>
    </rPh>
    <phoneticPr fontId="5"/>
  </si>
  <si>
    <t>計画明確化</t>
    <rPh sb="0" eb="2">
      <t>ケイカク</t>
    </rPh>
    <rPh sb="2" eb="5">
      <t>メイカクカ</t>
    </rPh>
    <phoneticPr fontId="5"/>
  </si>
  <si>
    <t>計画名</t>
    <rPh sb="0" eb="2">
      <t>ケイカク</t>
    </rPh>
    <rPh sb="2" eb="3">
      <t>メイ</t>
    </rPh>
    <phoneticPr fontId="5"/>
  </si>
  <si>
    <t>スケジュール</t>
    <phoneticPr fontId="5"/>
  </si>
  <si>
    <t>内容</t>
    <rPh sb="0" eb="2">
      <t>ナイヨウ</t>
    </rPh>
    <phoneticPr fontId="5"/>
  </si>
  <si>
    <t>取組無し</t>
    <rPh sb="0" eb="2">
      <t>トリクミ</t>
    </rPh>
    <rPh sb="2" eb="3">
      <t>ナ</t>
    </rPh>
    <phoneticPr fontId="5"/>
  </si>
  <si>
    <t>飲みすぎ注意喚起</t>
    <rPh sb="0" eb="1">
      <t>ノ</t>
    </rPh>
    <rPh sb="4" eb="6">
      <t>チュウイ</t>
    </rPh>
    <rPh sb="6" eb="8">
      <t>カンキ</t>
    </rPh>
    <phoneticPr fontId="5"/>
  </si>
  <si>
    <t>掲示物</t>
    <rPh sb="0" eb="3">
      <t>ケイジブツ</t>
    </rPh>
    <phoneticPr fontId="5"/>
  </si>
  <si>
    <t>イントラ等</t>
    <rPh sb="4" eb="5">
      <t>トウ</t>
    </rPh>
    <phoneticPr fontId="5"/>
  </si>
  <si>
    <t>セミナー</t>
    <phoneticPr fontId="5"/>
  </si>
  <si>
    <t>自販機に</t>
    <rPh sb="0" eb="3">
      <t>ジハンキ</t>
    </rPh>
    <phoneticPr fontId="5"/>
  </si>
  <si>
    <t>食の情報提供</t>
    <rPh sb="0" eb="1">
      <t>ショク</t>
    </rPh>
    <rPh sb="2" eb="6">
      <t>ジョウホウテイキョウ</t>
    </rPh>
    <phoneticPr fontId="5"/>
  </si>
  <si>
    <t>社員食堂</t>
    <rPh sb="0" eb="2">
      <t>シャイン</t>
    </rPh>
    <rPh sb="2" eb="4">
      <t>ショクドウ</t>
    </rPh>
    <phoneticPr fontId="5"/>
  </si>
  <si>
    <t>実践あり</t>
    <rPh sb="0" eb="2">
      <t>ジッセン</t>
    </rPh>
    <phoneticPr fontId="5"/>
  </si>
  <si>
    <t>ラジオ体操</t>
    <rPh sb="3" eb="5">
      <t>タイソウ</t>
    </rPh>
    <phoneticPr fontId="5"/>
  </si>
  <si>
    <t>時間中</t>
    <rPh sb="0" eb="3">
      <t>ジカンチュウ</t>
    </rPh>
    <phoneticPr fontId="5"/>
  </si>
  <si>
    <t>推奨</t>
    <rPh sb="0" eb="2">
      <t>スイショウ</t>
    </rPh>
    <phoneticPr fontId="5"/>
  </si>
  <si>
    <t>その他勧奨方法</t>
    <rPh sb="2" eb="3">
      <t>タ</t>
    </rPh>
    <rPh sb="3" eb="7">
      <t>カンショウホウホウ</t>
    </rPh>
    <phoneticPr fontId="5"/>
  </si>
  <si>
    <t>その他勧奨</t>
    <rPh sb="2" eb="3">
      <t>タ</t>
    </rPh>
    <rPh sb="3" eb="5">
      <t>カンショウ</t>
    </rPh>
    <phoneticPr fontId="5"/>
  </si>
  <si>
    <t>通知等で</t>
    <rPh sb="0" eb="3">
      <t>ツウチトウ</t>
    </rPh>
    <phoneticPr fontId="5"/>
  </si>
  <si>
    <t>歩数増の工夫</t>
    <rPh sb="0" eb="2">
      <t>ホスウ</t>
    </rPh>
    <rPh sb="2" eb="3">
      <t>ゾウ</t>
    </rPh>
    <rPh sb="4" eb="6">
      <t>クフウ</t>
    </rPh>
    <phoneticPr fontId="5"/>
  </si>
  <si>
    <t>たばこ害周知</t>
    <rPh sb="3" eb="4">
      <t>ガイ</t>
    </rPh>
    <rPh sb="4" eb="6">
      <t>シュウチ</t>
    </rPh>
    <phoneticPr fontId="5"/>
  </si>
  <si>
    <t>イベント開催</t>
    <rPh sb="4" eb="6">
      <t>カイサイ</t>
    </rPh>
    <phoneticPr fontId="5"/>
  </si>
  <si>
    <t>社内研修</t>
    <rPh sb="0" eb="2">
      <t>シャナイ</t>
    </rPh>
    <rPh sb="2" eb="4">
      <t>ケンシュウ</t>
    </rPh>
    <phoneticPr fontId="5"/>
  </si>
  <si>
    <t>時間内禁煙</t>
    <rPh sb="0" eb="3">
      <t>ジカンナイ</t>
    </rPh>
    <rPh sb="3" eb="5">
      <t>キンエン</t>
    </rPh>
    <phoneticPr fontId="5"/>
  </si>
  <si>
    <t>喫煙室設置</t>
    <rPh sb="0" eb="3">
      <t>キツエンシツ</t>
    </rPh>
    <rPh sb="3" eb="5">
      <t>セッチ</t>
    </rPh>
    <phoneticPr fontId="5"/>
  </si>
  <si>
    <t>喫煙場所周知</t>
    <rPh sb="0" eb="2">
      <t>キツエン</t>
    </rPh>
    <rPh sb="2" eb="4">
      <t>バショ</t>
    </rPh>
    <rPh sb="4" eb="6">
      <t>シュウチ</t>
    </rPh>
    <phoneticPr fontId="5"/>
  </si>
  <si>
    <t>不適当</t>
    <rPh sb="0" eb="3">
      <t>フテキトウ</t>
    </rPh>
    <phoneticPr fontId="5"/>
  </si>
  <si>
    <t>周知教育</t>
    <rPh sb="0" eb="2">
      <t>シュウチ</t>
    </rPh>
    <rPh sb="2" eb="4">
      <t>キョウイク</t>
    </rPh>
    <phoneticPr fontId="5"/>
  </si>
  <si>
    <t>セルフ</t>
    <phoneticPr fontId="5"/>
  </si>
  <si>
    <t>研修（eラン）</t>
    <rPh sb="0" eb="2">
      <t>ケンシュウ</t>
    </rPh>
    <phoneticPr fontId="5"/>
  </si>
  <si>
    <t>研修対面</t>
    <rPh sb="0" eb="4">
      <t>ケンシュウタイメン</t>
    </rPh>
    <phoneticPr fontId="5"/>
  </si>
  <si>
    <t>ハラスメントのみ</t>
    <phoneticPr fontId="5"/>
  </si>
  <si>
    <t>ラインケア</t>
    <phoneticPr fontId="5"/>
  </si>
  <si>
    <t>窓口内部</t>
    <rPh sb="0" eb="2">
      <t>マドクチ</t>
    </rPh>
    <rPh sb="2" eb="4">
      <t>ナイブ</t>
    </rPh>
    <phoneticPr fontId="5"/>
  </si>
  <si>
    <t>産業医等</t>
    <rPh sb="0" eb="3">
      <t>サンギョウイ</t>
    </rPh>
    <rPh sb="3" eb="4">
      <t>トウ</t>
    </rPh>
    <phoneticPr fontId="5"/>
  </si>
  <si>
    <t>人事その他</t>
    <rPh sb="0" eb="2">
      <t>ジンジ</t>
    </rPh>
    <rPh sb="4" eb="5">
      <t>タ</t>
    </rPh>
    <phoneticPr fontId="5"/>
  </si>
  <si>
    <t>窓口外部</t>
    <rPh sb="0" eb="2">
      <t>マドクチ</t>
    </rPh>
    <rPh sb="2" eb="4">
      <t>ガイブ</t>
    </rPh>
    <phoneticPr fontId="5"/>
  </si>
  <si>
    <t>健保組合</t>
    <rPh sb="0" eb="4">
      <t>ケンポクミアイ</t>
    </rPh>
    <phoneticPr fontId="5"/>
  </si>
  <si>
    <t>組合以外</t>
    <rPh sb="0" eb="2">
      <t>クミアイ</t>
    </rPh>
    <rPh sb="2" eb="4">
      <t>イガイ</t>
    </rPh>
    <phoneticPr fontId="5"/>
  </si>
  <si>
    <t>ハラスメント窓口のみ</t>
    <rPh sb="6" eb="8">
      <t>マドクチ</t>
    </rPh>
    <phoneticPr fontId="5"/>
  </si>
  <si>
    <t>周知あり</t>
    <rPh sb="0" eb="2">
      <t>シュウチ</t>
    </rPh>
    <phoneticPr fontId="5"/>
  </si>
  <si>
    <t>その他周知</t>
    <rPh sb="2" eb="3">
      <t>タ</t>
    </rPh>
    <rPh sb="3" eb="5">
      <t>シュウチ</t>
    </rPh>
    <phoneticPr fontId="5"/>
  </si>
  <si>
    <t>その他周知内容</t>
    <rPh sb="2" eb="3">
      <t>タ</t>
    </rPh>
    <rPh sb="3" eb="5">
      <t>シュウチ</t>
    </rPh>
    <rPh sb="5" eb="7">
      <t>ナイヨウ</t>
    </rPh>
    <phoneticPr fontId="5"/>
  </si>
  <si>
    <t>事業所に同じ</t>
    <rPh sb="0" eb="3">
      <t>ジギョウショ</t>
    </rPh>
    <rPh sb="4" eb="5">
      <t>オナ</t>
    </rPh>
    <phoneticPr fontId="5"/>
  </si>
  <si>
    <t>事業所に同じ</t>
    <rPh sb="0" eb="2">
      <t>ジギョウ</t>
    </rPh>
    <rPh sb="2" eb="3">
      <t>ショ</t>
    </rPh>
    <rPh sb="4" eb="5">
      <t>オナ</t>
    </rPh>
    <phoneticPr fontId="5"/>
  </si>
  <si>
    <t>加入健康保険組合名</t>
    <phoneticPr fontId="5"/>
  </si>
  <si>
    <t>事業所名</t>
    <phoneticPr fontId="5"/>
  </si>
  <si>
    <t>採点情報</t>
    <phoneticPr fontId="5"/>
  </si>
  <si>
    <t>認定日（更新日）</t>
    <rPh sb="0" eb="2">
      <t>ニンテイ</t>
    </rPh>
    <rPh sb="2" eb="3">
      <t>ビ</t>
    </rPh>
    <rPh sb="4" eb="7">
      <t>コウシンビ</t>
    </rPh>
    <phoneticPr fontId="5"/>
  </si>
  <si>
    <t>申請種別</t>
    <rPh sb="0" eb="4">
      <t>シンセイシュベツ</t>
    </rPh>
    <phoneticPr fontId="5"/>
  </si>
  <si>
    <t>認定日（更新日）</t>
    <rPh sb="0" eb="3">
      <t>ニンテイビ</t>
    </rPh>
    <rPh sb="4" eb="7">
      <t>コウシンビ</t>
    </rPh>
    <phoneticPr fontId="5"/>
  </si>
  <si>
    <t>②</t>
    <phoneticPr fontId="5"/>
  </si>
  <si>
    <t>■減点理由項目</t>
    <rPh sb="1" eb="3">
      <t>ゲンテン</t>
    </rPh>
    <rPh sb="3" eb="5">
      <t>リユウ</t>
    </rPh>
    <rPh sb="5" eb="7">
      <t>コウモク</t>
    </rPh>
    <phoneticPr fontId="5"/>
  </si>
  <si>
    <t>人　</t>
    <rPh sb="0" eb="1">
      <t>ニン</t>
    </rPh>
    <phoneticPr fontId="5"/>
  </si>
  <si>
    <t>（妊娠中・産休・育休・休職中　等）</t>
    <phoneticPr fontId="5"/>
  </si>
  <si>
    <t>％</t>
    <phoneticPr fontId="5"/>
  </si>
  <si>
    <t>　（②/①ー③×100）</t>
    <phoneticPr fontId="5"/>
  </si>
  <si>
    <t>（②/①ー③×100）</t>
    <phoneticPr fontId="5"/>
  </si>
  <si>
    <t>②特定健診受診者数</t>
    <phoneticPr fontId="5"/>
  </si>
  <si>
    <t>※この質問は健康保険組合の受診率で採点されます。また、添付資料（エビデンス）の</t>
    <rPh sb="3" eb="5">
      <t>シツモン</t>
    </rPh>
    <rPh sb="6" eb="12">
      <t>ケンコウホケンクミアイ</t>
    </rPh>
    <rPh sb="13" eb="15">
      <t>ジュシン</t>
    </rPh>
    <rPh sb="15" eb="16">
      <t>リツ</t>
    </rPh>
    <rPh sb="17" eb="19">
      <t>サイテン</t>
    </rPh>
    <phoneticPr fontId="5"/>
  </si>
  <si>
    <t>②定期健診等受診者数</t>
    <phoneticPr fontId="5"/>
  </si>
  <si>
    <t>①事業者健診対象者数</t>
    <phoneticPr fontId="5"/>
  </si>
  <si>
    <t>％</t>
    <phoneticPr fontId="5"/>
  </si>
  <si>
    <t>事業所</t>
    <rPh sb="0" eb="3">
      <t>ジギョウショ</t>
    </rPh>
    <phoneticPr fontId="5"/>
  </si>
  <si>
    <t>健保組合</t>
    <rPh sb="0" eb="4">
      <t>ケンポクミアイ</t>
    </rPh>
    <phoneticPr fontId="5"/>
  </si>
  <si>
    <t>②</t>
    <phoneticPr fontId="5"/>
  </si>
  <si>
    <t>①特定健診対象者数</t>
    <rPh sb="3" eb="5">
      <t>ケンシン</t>
    </rPh>
    <phoneticPr fontId="5"/>
  </si>
  <si>
    <t>④健診受診率</t>
    <rPh sb="1" eb="3">
      <t>ケンシン</t>
    </rPh>
    <rPh sb="3" eb="5">
      <t>ジュシン</t>
    </rPh>
    <rPh sb="5" eb="6">
      <t>リツ</t>
    </rPh>
    <phoneticPr fontId="5"/>
  </si>
  <si>
    <t>③特定健診受診率</t>
    <rPh sb="1" eb="3">
      <t>トクテイ</t>
    </rPh>
    <rPh sb="3" eb="5">
      <t>ケンシン</t>
    </rPh>
    <rPh sb="5" eb="7">
      <t>ジュシン</t>
    </rPh>
    <rPh sb="7" eb="8">
      <t>リツ</t>
    </rPh>
    <phoneticPr fontId="5"/>
  </si>
  <si>
    <t>質問
番号</t>
    <rPh sb="0" eb="2">
      <t>シツモン</t>
    </rPh>
    <rPh sb="3" eb="5">
      <t>バンゴウ</t>
    </rPh>
    <phoneticPr fontId="6"/>
  </si>
  <si>
    <t>①特定保健指導対象者数</t>
    <phoneticPr fontId="5"/>
  </si>
  <si>
    <t>②特定保健指導終了者数</t>
    <rPh sb="7" eb="10">
      <t>シュウリョウシャ</t>
    </rPh>
    <phoneticPr fontId="5"/>
  </si>
  <si>
    <t>③実施率</t>
    <rPh sb="1" eb="3">
      <t>ジッシ</t>
    </rPh>
    <rPh sb="3" eb="4">
      <t>リツ</t>
    </rPh>
    <phoneticPr fontId="5"/>
  </si>
  <si>
    <t>　（②/①×100）</t>
    <phoneticPr fontId="5"/>
  </si>
  <si>
    <t>番号</t>
    <rPh sb="0" eb="2">
      <t>バンゴウ</t>
    </rPh>
    <phoneticPr fontId="7"/>
  </si>
  <si>
    <t>業態分類</t>
    <rPh sb="0" eb="2">
      <t>ギョウタイ</t>
    </rPh>
    <rPh sb="2" eb="4">
      <t>ブンルイ</t>
    </rPh>
    <phoneticPr fontId="7"/>
  </si>
  <si>
    <t>日本標準産業分類</t>
    <rPh sb="0" eb="4">
      <t>ニホンヒョウジュン</t>
    </rPh>
    <rPh sb="4" eb="6">
      <t>サンギョウ</t>
    </rPh>
    <rPh sb="6" eb="8">
      <t>ブンルイ</t>
    </rPh>
    <phoneticPr fontId="7"/>
  </si>
  <si>
    <t>01</t>
    <phoneticPr fontId="7"/>
  </si>
  <si>
    <t>農林水産業</t>
    <rPh sb="0" eb="5">
      <t>ノウリンスイサンギョウ</t>
    </rPh>
    <phoneticPr fontId="7"/>
  </si>
  <si>
    <t>農業</t>
    <rPh sb="0" eb="2">
      <t>ノウギョウ</t>
    </rPh>
    <phoneticPr fontId="7"/>
  </si>
  <si>
    <t>林業</t>
    <rPh sb="0" eb="2">
      <t>リンギョウ</t>
    </rPh>
    <phoneticPr fontId="7"/>
  </si>
  <si>
    <t>漁業</t>
    <rPh sb="0" eb="2">
      <t>ギョギョウ</t>
    </rPh>
    <phoneticPr fontId="7"/>
  </si>
  <si>
    <t>水産養殖業</t>
    <rPh sb="0" eb="5">
      <t>スイサンヨウショクギョウ</t>
    </rPh>
    <phoneticPr fontId="7"/>
  </si>
  <si>
    <t>02</t>
    <phoneticPr fontId="7"/>
  </si>
  <si>
    <t>鉱業、採石業、砂利採取業</t>
    <rPh sb="0" eb="2">
      <t>コウギョウ</t>
    </rPh>
    <rPh sb="3" eb="6">
      <t>サイセキギョウ</t>
    </rPh>
    <rPh sb="7" eb="9">
      <t>ジャリ</t>
    </rPh>
    <rPh sb="9" eb="12">
      <t>サイシュギョウ</t>
    </rPh>
    <phoneticPr fontId="7"/>
  </si>
  <si>
    <t>鉱業、採石業、砂利採取業</t>
    <rPh sb="0" eb="2">
      <t>コウギョウ</t>
    </rPh>
    <rPh sb="3" eb="6">
      <t>サイセキギョウ</t>
    </rPh>
    <rPh sb="7" eb="12">
      <t>ジャリサイシュギョウ</t>
    </rPh>
    <phoneticPr fontId="7"/>
  </si>
  <si>
    <t>03</t>
    <phoneticPr fontId="7"/>
  </si>
  <si>
    <t>建設業</t>
    <rPh sb="0" eb="3">
      <t>ケンセツギョウ</t>
    </rPh>
    <phoneticPr fontId="7"/>
  </si>
  <si>
    <t>総合工事業</t>
    <rPh sb="0" eb="2">
      <t>ソウゴウ</t>
    </rPh>
    <rPh sb="2" eb="5">
      <t>コウジギョウ</t>
    </rPh>
    <phoneticPr fontId="7"/>
  </si>
  <si>
    <t>職別工事業</t>
    <rPh sb="0" eb="2">
      <t>ショクベツ</t>
    </rPh>
    <rPh sb="2" eb="5">
      <t>コウジギョウ</t>
    </rPh>
    <phoneticPr fontId="7"/>
  </si>
  <si>
    <t>設備工事業</t>
    <rPh sb="0" eb="2">
      <t>セツビ</t>
    </rPh>
    <rPh sb="2" eb="4">
      <t>コウジ</t>
    </rPh>
    <rPh sb="4" eb="5">
      <t>ギョウ</t>
    </rPh>
    <phoneticPr fontId="7"/>
  </si>
  <si>
    <t>04</t>
  </si>
  <si>
    <t>食料品・たばこ製造業</t>
    <rPh sb="0" eb="3">
      <t>ショクリョウヒン</t>
    </rPh>
    <rPh sb="7" eb="10">
      <t>セイゾウギョウ</t>
    </rPh>
    <phoneticPr fontId="7"/>
  </si>
  <si>
    <t>食料品製造業</t>
    <rPh sb="0" eb="6">
      <t>ショクリョウヒンセイゾウギョウ</t>
    </rPh>
    <phoneticPr fontId="7"/>
  </si>
  <si>
    <t>飲料品・たばこ・飼料製造業</t>
    <rPh sb="0" eb="3">
      <t>インリョウヒン</t>
    </rPh>
    <rPh sb="8" eb="10">
      <t>シリョウ</t>
    </rPh>
    <rPh sb="10" eb="13">
      <t>セイゾウギョウ</t>
    </rPh>
    <phoneticPr fontId="7"/>
  </si>
  <si>
    <t>05</t>
  </si>
  <si>
    <t>繊維製品製造業</t>
    <rPh sb="0" eb="4">
      <t>センイセイヒン</t>
    </rPh>
    <rPh sb="4" eb="7">
      <t>セイゾウギョウ</t>
    </rPh>
    <phoneticPr fontId="7"/>
  </si>
  <si>
    <t>繊維工業</t>
    <rPh sb="0" eb="4">
      <t>センイコウギョウ</t>
    </rPh>
    <phoneticPr fontId="7"/>
  </si>
  <si>
    <t>06</t>
  </si>
  <si>
    <t>木製品・家具等製造業</t>
    <rPh sb="0" eb="3">
      <t>モクセイヒン</t>
    </rPh>
    <rPh sb="4" eb="6">
      <t>カグ</t>
    </rPh>
    <rPh sb="6" eb="7">
      <t>トウ</t>
    </rPh>
    <rPh sb="7" eb="10">
      <t>セイゾウギョウ</t>
    </rPh>
    <phoneticPr fontId="7"/>
  </si>
  <si>
    <t>木材・木製品製造業</t>
    <rPh sb="0" eb="2">
      <t>モクザイ</t>
    </rPh>
    <rPh sb="3" eb="6">
      <t>モクセイヒン</t>
    </rPh>
    <rPh sb="6" eb="9">
      <t>セイゾウギョウ</t>
    </rPh>
    <phoneticPr fontId="7"/>
  </si>
  <si>
    <t>家具・装備品製造業</t>
    <rPh sb="0" eb="2">
      <t>カグ</t>
    </rPh>
    <rPh sb="3" eb="6">
      <t>ソウビヒン</t>
    </rPh>
    <rPh sb="6" eb="9">
      <t>セイゾウギョウ</t>
    </rPh>
    <phoneticPr fontId="7"/>
  </si>
  <si>
    <t>07</t>
  </si>
  <si>
    <t>紙製品製造業</t>
    <rPh sb="0" eb="3">
      <t>カミセイヒン</t>
    </rPh>
    <rPh sb="3" eb="6">
      <t>セイゾウギョウ</t>
    </rPh>
    <phoneticPr fontId="7"/>
  </si>
  <si>
    <t>パルプ・紙・紙加工品製造業</t>
    <rPh sb="4" eb="5">
      <t>カミ</t>
    </rPh>
    <rPh sb="6" eb="10">
      <t>カミカコウヒン</t>
    </rPh>
    <rPh sb="10" eb="13">
      <t>セイゾウギョウ</t>
    </rPh>
    <phoneticPr fontId="7"/>
  </si>
  <si>
    <t>08</t>
  </si>
  <si>
    <t>印刷・同関連業</t>
    <rPh sb="0" eb="2">
      <t>インサツ</t>
    </rPh>
    <rPh sb="3" eb="4">
      <t>ドウ</t>
    </rPh>
    <rPh sb="4" eb="7">
      <t>カンレンギョウ</t>
    </rPh>
    <phoneticPr fontId="7"/>
  </si>
  <si>
    <t>印刷・同関連業</t>
    <rPh sb="0" eb="2">
      <t>インサツ</t>
    </rPh>
    <rPh sb="3" eb="7">
      <t>ドウカンレンギョウ</t>
    </rPh>
    <phoneticPr fontId="7"/>
  </si>
  <si>
    <t>09</t>
  </si>
  <si>
    <t>化学工業・同類似業</t>
    <rPh sb="0" eb="2">
      <t>カガク</t>
    </rPh>
    <rPh sb="2" eb="4">
      <t>コウギョウ</t>
    </rPh>
    <rPh sb="5" eb="6">
      <t>ドウ</t>
    </rPh>
    <rPh sb="6" eb="8">
      <t>ルイジ</t>
    </rPh>
    <rPh sb="8" eb="9">
      <t>ギョウ</t>
    </rPh>
    <phoneticPr fontId="7"/>
  </si>
  <si>
    <t>化学工業</t>
    <rPh sb="0" eb="4">
      <t>カガクコウギョウ</t>
    </rPh>
    <phoneticPr fontId="7"/>
  </si>
  <si>
    <t>石油製品・石炭製品製造業</t>
    <rPh sb="0" eb="4">
      <t>セキユセイヒン</t>
    </rPh>
    <rPh sb="5" eb="9">
      <t>セキタンセイヒン</t>
    </rPh>
    <rPh sb="9" eb="12">
      <t>セイゾウギョウ</t>
    </rPh>
    <phoneticPr fontId="7"/>
  </si>
  <si>
    <t>プラスチック製品製造業</t>
    <rPh sb="6" eb="8">
      <t>セイヒン</t>
    </rPh>
    <rPh sb="8" eb="11">
      <t>セイゾウギョウ</t>
    </rPh>
    <phoneticPr fontId="7"/>
  </si>
  <si>
    <t>ゴム製品製造業</t>
    <rPh sb="2" eb="7">
      <t>セイヒンセイゾウギョウ</t>
    </rPh>
    <phoneticPr fontId="7"/>
  </si>
  <si>
    <t>窯業・土石製品製造業</t>
    <rPh sb="0" eb="2">
      <t>ヨウギョウ</t>
    </rPh>
    <rPh sb="3" eb="5">
      <t>ドセキ</t>
    </rPh>
    <rPh sb="5" eb="7">
      <t>セイヒン</t>
    </rPh>
    <rPh sb="7" eb="10">
      <t>セイゾウギョウ</t>
    </rPh>
    <phoneticPr fontId="7"/>
  </si>
  <si>
    <t>10</t>
  </si>
  <si>
    <t>金属工業</t>
    <rPh sb="0" eb="4">
      <t>キンゾクコウギョウ</t>
    </rPh>
    <phoneticPr fontId="7"/>
  </si>
  <si>
    <t>鉄鋼業</t>
    <rPh sb="0" eb="3">
      <t>テッコウギョウ</t>
    </rPh>
    <phoneticPr fontId="7"/>
  </si>
  <si>
    <t>非鉄金属製造業</t>
    <rPh sb="0" eb="1">
      <t>ヒ</t>
    </rPh>
    <rPh sb="1" eb="4">
      <t>テツキンゾク</t>
    </rPh>
    <rPh sb="4" eb="7">
      <t>セイゾウギョウ</t>
    </rPh>
    <phoneticPr fontId="7"/>
  </si>
  <si>
    <t>金属製品製造業</t>
    <rPh sb="0" eb="7">
      <t>キンゾクセイヒンセイゾウギョウ</t>
    </rPh>
    <phoneticPr fontId="7"/>
  </si>
  <si>
    <t>11</t>
  </si>
  <si>
    <t>機械器具製造業</t>
    <rPh sb="0" eb="4">
      <t>キカイキグ</t>
    </rPh>
    <rPh sb="4" eb="7">
      <t>セイゾウギョウ</t>
    </rPh>
    <phoneticPr fontId="7"/>
  </si>
  <si>
    <t>はん用機械器具製造業</t>
    <rPh sb="2" eb="3">
      <t>ヨウ</t>
    </rPh>
    <rPh sb="3" eb="7">
      <t>キカイキグ</t>
    </rPh>
    <rPh sb="7" eb="10">
      <t>セイゾウギョウ</t>
    </rPh>
    <phoneticPr fontId="7"/>
  </si>
  <si>
    <t>生産用機械器具製造業</t>
    <rPh sb="0" eb="3">
      <t>セイサンヨウ</t>
    </rPh>
    <rPh sb="3" eb="7">
      <t>キカイキグ</t>
    </rPh>
    <rPh sb="7" eb="10">
      <t>セイゾウギョウ</t>
    </rPh>
    <phoneticPr fontId="7"/>
  </si>
  <si>
    <t>業務用機械器具製造業</t>
    <rPh sb="0" eb="3">
      <t>ギョウムヨウ</t>
    </rPh>
    <rPh sb="3" eb="7">
      <t>キカイキグ</t>
    </rPh>
    <rPh sb="7" eb="10">
      <t>セイゾウギョウ</t>
    </rPh>
    <phoneticPr fontId="7"/>
  </si>
  <si>
    <t>電子部品・デバイス・電子回路製造業</t>
    <rPh sb="0" eb="4">
      <t>デンシブヒン</t>
    </rPh>
    <rPh sb="10" eb="14">
      <t>デンシカイロ</t>
    </rPh>
    <rPh sb="14" eb="17">
      <t>セイゾウギョウ</t>
    </rPh>
    <phoneticPr fontId="7"/>
  </si>
  <si>
    <t>電気機械器具製造業</t>
    <rPh sb="0" eb="4">
      <t>デンキキカイ</t>
    </rPh>
    <rPh sb="4" eb="6">
      <t>キグ</t>
    </rPh>
    <rPh sb="6" eb="9">
      <t>セイゾウギョウ</t>
    </rPh>
    <phoneticPr fontId="7"/>
  </si>
  <si>
    <t>情報通信機械器具製造業</t>
    <rPh sb="0" eb="4">
      <t>ジョウホウツウシン</t>
    </rPh>
    <rPh sb="4" eb="6">
      <t>キカイ</t>
    </rPh>
    <rPh sb="6" eb="8">
      <t>キグ</t>
    </rPh>
    <rPh sb="8" eb="11">
      <t>セイゾウギョウ</t>
    </rPh>
    <phoneticPr fontId="7"/>
  </si>
  <si>
    <t>輸送用機械器具製造業</t>
    <rPh sb="0" eb="3">
      <t>ユソウヨウ</t>
    </rPh>
    <rPh sb="3" eb="7">
      <t>キカイキグ</t>
    </rPh>
    <rPh sb="7" eb="10">
      <t>セイゾウギョウ</t>
    </rPh>
    <phoneticPr fontId="7"/>
  </si>
  <si>
    <t>12</t>
  </si>
  <si>
    <t>その他の製造業</t>
    <rPh sb="2" eb="3">
      <t>タ</t>
    </rPh>
    <rPh sb="4" eb="7">
      <t>セイゾウギョウ</t>
    </rPh>
    <phoneticPr fontId="7"/>
  </si>
  <si>
    <t>なめし革・同製品・毛皮製造業</t>
    <rPh sb="3" eb="4">
      <t>カワ</t>
    </rPh>
    <rPh sb="5" eb="8">
      <t>ドウセイヒン</t>
    </rPh>
    <rPh sb="9" eb="11">
      <t>ケガワ</t>
    </rPh>
    <rPh sb="11" eb="14">
      <t>セイゾウギョウ</t>
    </rPh>
    <phoneticPr fontId="7"/>
  </si>
  <si>
    <t>13</t>
  </si>
  <si>
    <t>卸売業</t>
    <rPh sb="0" eb="3">
      <t>オロシウリギョウ</t>
    </rPh>
    <phoneticPr fontId="7"/>
  </si>
  <si>
    <t>各種商品卸売業</t>
    <rPh sb="0" eb="4">
      <t>カクシュショウヒン</t>
    </rPh>
    <rPh sb="4" eb="7">
      <t>オロシウリギョウ</t>
    </rPh>
    <phoneticPr fontId="7"/>
  </si>
  <si>
    <t>繊維・衣服等卸売業</t>
    <rPh sb="0" eb="2">
      <t>センイ</t>
    </rPh>
    <rPh sb="3" eb="5">
      <t>イフク</t>
    </rPh>
    <rPh sb="5" eb="6">
      <t>トウ</t>
    </rPh>
    <rPh sb="6" eb="9">
      <t>オロシウリギョウ</t>
    </rPh>
    <phoneticPr fontId="7"/>
  </si>
  <si>
    <t>飲食料品卸売業</t>
    <rPh sb="0" eb="4">
      <t>インショクリョウヒン</t>
    </rPh>
    <rPh sb="4" eb="7">
      <t>オロシウリギョウ</t>
    </rPh>
    <phoneticPr fontId="7"/>
  </si>
  <si>
    <t>建築材料、鉱物、金属材料等卸売業</t>
    <rPh sb="0" eb="4">
      <t>ケンチクザイリョウ</t>
    </rPh>
    <rPh sb="5" eb="7">
      <t>コウブツ</t>
    </rPh>
    <rPh sb="8" eb="12">
      <t>キンゾクザイリョウ</t>
    </rPh>
    <rPh sb="12" eb="13">
      <t>トウ</t>
    </rPh>
    <rPh sb="13" eb="16">
      <t>オロシウリギョウ</t>
    </rPh>
    <phoneticPr fontId="7"/>
  </si>
  <si>
    <t>機械器具卸売業</t>
    <rPh sb="0" eb="4">
      <t>キカイキグ</t>
    </rPh>
    <rPh sb="4" eb="7">
      <t>オロシウリギョウ</t>
    </rPh>
    <phoneticPr fontId="7"/>
  </si>
  <si>
    <t>その他の卸売業</t>
    <rPh sb="2" eb="3">
      <t>タ</t>
    </rPh>
    <rPh sb="4" eb="7">
      <t>オロシウリギョウ</t>
    </rPh>
    <phoneticPr fontId="7"/>
  </si>
  <si>
    <t>14</t>
  </si>
  <si>
    <t>飲食料品小売業</t>
    <rPh sb="0" eb="2">
      <t>インショク</t>
    </rPh>
    <rPh sb="2" eb="3">
      <t>リョウ</t>
    </rPh>
    <rPh sb="3" eb="4">
      <t>ヒン</t>
    </rPh>
    <rPh sb="4" eb="7">
      <t>コウリギョウ</t>
    </rPh>
    <phoneticPr fontId="7"/>
  </si>
  <si>
    <t>飲食料品小売業</t>
    <rPh sb="0" eb="4">
      <t>インショクリョウヒン</t>
    </rPh>
    <rPh sb="4" eb="7">
      <t>コウリギョウ</t>
    </rPh>
    <phoneticPr fontId="7"/>
  </si>
  <si>
    <t>15</t>
  </si>
  <si>
    <t>飲食料品以外の小売業</t>
    <rPh sb="0" eb="2">
      <t>インショク</t>
    </rPh>
    <rPh sb="2" eb="3">
      <t>リョウ</t>
    </rPh>
    <rPh sb="3" eb="4">
      <t>ヒン</t>
    </rPh>
    <rPh sb="4" eb="6">
      <t>イガイ</t>
    </rPh>
    <rPh sb="7" eb="10">
      <t>コウリギョウ</t>
    </rPh>
    <phoneticPr fontId="7"/>
  </si>
  <si>
    <t>各種商品小売業</t>
    <rPh sb="0" eb="4">
      <t>カクシュショウヒン</t>
    </rPh>
    <rPh sb="4" eb="7">
      <t>コウリギョウ</t>
    </rPh>
    <phoneticPr fontId="7"/>
  </si>
  <si>
    <t>織物・衣服・身の回り品小売業</t>
    <rPh sb="0" eb="2">
      <t>オリモノ</t>
    </rPh>
    <rPh sb="3" eb="5">
      <t>イフク</t>
    </rPh>
    <rPh sb="6" eb="7">
      <t>ミ</t>
    </rPh>
    <rPh sb="8" eb="9">
      <t>マワ</t>
    </rPh>
    <rPh sb="10" eb="11">
      <t>ヒン</t>
    </rPh>
    <rPh sb="11" eb="14">
      <t>コウリギョウ</t>
    </rPh>
    <phoneticPr fontId="7"/>
  </si>
  <si>
    <t>機械器具小売業</t>
    <rPh sb="0" eb="4">
      <t>キカイキグ</t>
    </rPh>
    <rPh sb="4" eb="7">
      <t>コウリギョウ</t>
    </rPh>
    <phoneticPr fontId="7"/>
  </si>
  <si>
    <t>その他の小売業</t>
    <rPh sb="2" eb="3">
      <t>タ</t>
    </rPh>
    <rPh sb="4" eb="7">
      <t>コウリギョウ</t>
    </rPh>
    <phoneticPr fontId="7"/>
  </si>
  <si>
    <t>無店舗小売業</t>
    <rPh sb="0" eb="3">
      <t>ムテンポ</t>
    </rPh>
    <rPh sb="3" eb="6">
      <t>コウリギョウ</t>
    </rPh>
    <phoneticPr fontId="7"/>
  </si>
  <si>
    <t>16</t>
  </si>
  <si>
    <t>金融業、保険業</t>
    <rPh sb="0" eb="3">
      <t>キンユウギョウ</t>
    </rPh>
    <rPh sb="4" eb="7">
      <t>ホケンギョウ</t>
    </rPh>
    <phoneticPr fontId="7"/>
  </si>
  <si>
    <t>銀行業</t>
    <rPh sb="0" eb="3">
      <t>ギンコウギョウ</t>
    </rPh>
    <phoneticPr fontId="7"/>
  </si>
  <si>
    <t>協同組織金融業</t>
    <rPh sb="0" eb="7">
      <t>キョウドウソシキキンユウギョウ</t>
    </rPh>
    <phoneticPr fontId="7"/>
  </si>
  <si>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7"/>
  </si>
  <si>
    <t>金融商品取引業、商品先物取引業</t>
    <rPh sb="0" eb="4">
      <t>キンユウショウヒン</t>
    </rPh>
    <rPh sb="4" eb="7">
      <t>トリヒキギョウ</t>
    </rPh>
    <rPh sb="8" eb="15">
      <t>ショウヒンサキモノトリヒキギョウ</t>
    </rPh>
    <phoneticPr fontId="7"/>
  </si>
  <si>
    <t>補助的金融業等</t>
    <rPh sb="0" eb="3">
      <t>ホジョテキ</t>
    </rPh>
    <rPh sb="3" eb="6">
      <t>キンユウギョウ</t>
    </rPh>
    <rPh sb="6" eb="7">
      <t>トウ</t>
    </rPh>
    <phoneticPr fontId="7"/>
  </si>
  <si>
    <t>保険業</t>
    <rPh sb="0" eb="3">
      <t>ホケンギョウ</t>
    </rPh>
    <phoneticPr fontId="7"/>
  </si>
  <si>
    <t>17</t>
  </si>
  <si>
    <t>不動産業、物品賃貸業</t>
    <rPh sb="0" eb="4">
      <t>フドウサンギョウ</t>
    </rPh>
    <rPh sb="5" eb="7">
      <t>ブッピン</t>
    </rPh>
    <rPh sb="7" eb="10">
      <t>チンタイギョウ</t>
    </rPh>
    <phoneticPr fontId="7"/>
  </si>
  <si>
    <t>不動産取引業</t>
    <rPh sb="0" eb="6">
      <t>フドウサントリヒキギョウ</t>
    </rPh>
    <phoneticPr fontId="7"/>
  </si>
  <si>
    <t>不動産賃貸業・管理業</t>
    <rPh sb="0" eb="6">
      <t>フドウサンチンタイギョウ</t>
    </rPh>
    <rPh sb="7" eb="10">
      <t>カンリギョウ</t>
    </rPh>
    <phoneticPr fontId="7"/>
  </si>
  <si>
    <t>物品賃貸業</t>
    <rPh sb="0" eb="5">
      <t>ブッピンチンタイギョウ</t>
    </rPh>
    <phoneticPr fontId="7"/>
  </si>
  <si>
    <t>18</t>
  </si>
  <si>
    <t>運輸業</t>
    <rPh sb="0" eb="3">
      <t>ウンユギョウ</t>
    </rPh>
    <phoneticPr fontId="7"/>
  </si>
  <si>
    <t>鉄道業</t>
    <rPh sb="0" eb="3">
      <t>テツドウギョウ</t>
    </rPh>
    <phoneticPr fontId="7"/>
  </si>
  <si>
    <t>道路旅客運送業</t>
    <rPh sb="0" eb="4">
      <t>ドウロリョカク</t>
    </rPh>
    <rPh sb="4" eb="7">
      <t>ウンソウギョウ</t>
    </rPh>
    <phoneticPr fontId="7"/>
  </si>
  <si>
    <t>道路貨物運送業</t>
    <rPh sb="0" eb="2">
      <t>ドウロ</t>
    </rPh>
    <rPh sb="2" eb="6">
      <t>カモツウンソウ</t>
    </rPh>
    <rPh sb="6" eb="7">
      <t>ギョウ</t>
    </rPh>
    <phoneticPr fontId="7"/>
  </si>
  <si>
    <t>水運業</t>
    <rPh sb="0" eb="3">
      <t>スイウンギョウ</t>
    </rPh>
    <phoneticPr fontId="7"/>
  </si>
  <si>
    <t>航空運輸業</t>
    <rPh sb="0" eb="2">
      <t>コウクウ</t>
    </rPh>
    <rPh sb="2" eb="5">
      <t>ウンユギョウ</t>
    </rPh>
    <phoneticPr fontId="7"/>
  </si>
  <si>
    <t>倉庫業</t>
    <rPh sb="0" eb="3">
      <t>ソウコギョウ</t>
    </rPh>
    <phoneticPr fontId="7"/>
  </si>
  <si>
    <t>運輸に付帯するサービス業</t>
    <rPh sb="0" eb="2">
      <t>ウンユ</t>
    </rPh>
    <rPh sb="3" eb="5">
      <t>フタイ</t>
    </rPh>
    <rPh sb="11" eb="12">
      <t>ギョウ</t>
    </rPh>
    <phoneticPr fontId="7"/>
  </si>
  <si>
    <t>郵便業</t>
    <rPh sb="0" eb="3">
      <t>ユウビンギョウ</t>
    </rPh>
    <phoneticPr fontId="7"/>
  </si>
  <si>
    <t>19</t>
  </si>
  <si>
    <t>情報通信業</t>
    <rPh sb="0" eb="5">
      <t>ジョウホウツウシンギョウ</t>
    </rPh>
    <phoneticPr fontId="7"/>
  </si>
  <si>
    <t>通信業</t>
    <rPh sb="0" eb="3">
      <t>ツウシンギョウ</t>
    </rPh>
    <phoneticPr fontId="7"/>
  </si>
  <si>
    <t>放送業</t>
    <rPh sb="0" eb="3">
      <t>ホウソウギョウ</t>
    </rPh>
    <phoneticPr fontId="7"/>
  </si>
  <si>
    <t>情報サービス業</t>
    <rPh sb="0" eb="2">
      <t>ジョウホウ</t>
    </rPh>
    <rPh sb="6" eb="7">
      <t>ギョウ</t>
    </rPh>
    <phoneticPr fontId="7"/>
  </si>
  <si>
    <t>インターネット付帯サービス業</t>
    <rPh sb="7" eb="9">
      <t>フタイ</t>
    </rPh>
    <rPh sb="13" eb="14">
      <t>ギョウ</t>
    </rPh>
    <phoneticPr fontId="7"/>
  </si>
  <si>
    <t>映像・音声・文字情報制作業</t>
    <rPh sb="0" eb="2">
      <t>エイゾウ</t>
    </rPh>
    <rPh sb="3" eb="5">
      <t>オンセイ</t>
    </rPh>
    <rPh sb="6" eb="8">
      <t>モジ</t>
    </rPh>
    <rPh sb="8" eb="10">
      <t>ジョウホウ</t>
    </rPh>
    <rPh sb="10" eb="13">
      <t>セイサクギョウ</t>
    </rPh>
    <phoneticPr fontId="7"/>
  </si>
  <si>
    <t>20</t>
  </si>
  <si>
    <t>電気・ガス・熱供給・水道業</t>
    <rPh sb="0" eb="2">
      <t>デンキ</t>
    </rPh>
    <rPh sb="6" eb="9">
      <t>ネツキョウキュウ</t>
    </rPh>
    <rPh sb="10" eb="13">
      <t>スイドウギョウ</t>
    </rPh>
    <phoneticPr fontId="7"/>
  </si>
  <si>
    <t>電気業</t>
    <rPh sb="0" eb="3">
      <t>デンキギョウ</t>
    </rPh>
    <phoneticPr fontId="7"/>
  </si>
  <si>
    <t>ガス業</t>
    <rPh sb="2" eb="3">
      <t>ギョウ</t>
    </rPh>
    <phoneticPr fontId="7"/>
  </si>
  <si>
    <t>熱供給業</t>
    <rPh sb="0" eb="1">
      <t>ネツ</t>
    </rPh>
    <rPh sb="1" eb="3">
      <t>キョウキュウ</t>
    </rPh>
    <rPh sb="3" eb="4">
      <t>ギョウ</t>
    </rPh>
    <phoneticPr fontId="7"/>
  </si>
  <si>
    <t>水道業</t>
    <rPh sb="0" eb="3">
      <t>スイドウギョウ</t>
    </rPh>
    <phoneticPr fontId="7"/>
  </si>
  <si>
    <t>21</t>
  </si>
  <si>
    <t>宿泊業、飲食サービス業</t>
    <rPh sb="0" eb="3">
      <t>シュクハクギョウ</t>
    </rPh>
    <rPh sb="4" eb="6">
      <t>インショク</t>
    </rPh>
    <rPh sb="10" eb="11">
      <t>ギョウ</t>
    </rPh>
    <phoneticPr fontId="7"/>
  </si>
  <si>
    <t>宿泊業</t>
    <rPh sb="0" eb="3">
      <t>シュクハクギョウ</t>
    </rPh>
    <phoneticPr fontId="7"/>
  </si>
  <si>
    <t>飲食店</t>
    <rPh sb="0" eb="3">
      <t>インショクテン</t>
    </rPh>
    <phoneticPr fontId="7"/>
  </si>
  <si>
    <t>持ち帰り・配達飲食サービス業</t>
    <rPh sb="0" eb="1">
      <t>モ</t>
    </rPh>
    <rPh sb="2" eb="3">
      <t>カエ</t>
    </rPh>
    <rPh sb="5" eb="9">
      <t>ハイタツインショク</t>
    </rPh>
    <rPh sb="13" eb="14">
      <t>ギョウ</t>
    </rPh>
    <phoneticPr fontId="7"/>
  </si>
  <si>
    <t>22</t>
  </si>
  <si>
    <t>医療、福祉</t>
    <rPh sb="0" eb="2">
      <t>イリョウ</t>
    </rPh>
    <rPh sb="3" eb="5">
      <t>フクシ</t>
    </rPh>
    <phoneticPr fontId="7"/>
  </si>
  <si>
    <t>医療業</t>
    <rPh sb="0" eb="3">
      <t>イリョウギョウ</t>
    </rPh>
    <phoneticPr fontId="7"/>
  </si>
  <si>
    <t>保健衛生</t>
    <rPh sb="0" eb="4">
      <t>ホケンエイセイ</t>
    </rPh>
    <phoneticPr fontId="7"/>
  </si>
  <si>
    <t>社会保険・社会福祉・介護事業</t>
    <rPh sb="0" eb="4">
      <t>シャカイホケン</t>
    </rPh>
    <rPh sb="5" eb="9">
      <t>シャカイフクシ</t>
    </rPh>
    <rPh sb="10" eb="12">
      <t>カイゴ</t>
    </rPh>
    <rPh sb="12" eb="14">
      <t>ジギョウ</t>
    </rPh>
    <phoneticPr fontId="7"/>
  </si>
  <si>
    <t>23</t>
  </si>
  <si>
    <t>教育・学習支援業</t>
    <rPh sb="0" eb="2">
      <t>キョウイク</t>
    </rPh>
    <rPh sb="3" eb="5">
      <t>ガクシュウ</t>
    </rPh>
    <rPh sb="5" eb="8">
      <t>シエンギョウ</t>
    </rPh>
    <phoneticPr fontId="7"/>
  </si>
  <si>
    <t>学校教育</t>
    <rPh sb="0" eb="4">
      <t>ガッコウキョウイク</t>
    </rPh>
    <phoneticPr fontId="7"/>
  </si>
  <si>
    <t>その他の教育、学習支援業</t>
    <rPh sb="2" eb="3">
      <t>タ</t>
    </rPh>
    <rPh sb="4" eb="6">
      <t>キョウイク</t>
    </rPh>
    <rPh sb="7" eb="9">
      <t>ガクシュウ</t>
    </rPh>
    <rPh sb="9" eb="12">
      <t>シエンギョウ</t>
    </rPh>
    <phoneticPr fontId="7"/>
  </si>
  <si>
    <t>24</t>
  </si>
  <si>
    <t>複合サービス業</t>
    <rPh sb="0" eb="2">
      <t>フクゴウ</t>
    </rPh>
    <rPh sb="6" eb="7">
      <t>ギョウ</t>
    </rPh>
    <phoneticPr fontId="7"/>
  </si>
  <si>
    <t>郵便局</t>
    <rPh sb="0" eb="3">
      <t>ユウビンキョク</t>
    </rPh>
    <phoneticPr fontId="7"/>
  </si>
  <si>
    <t>協同組合</t>
    <rPh sb="0" eb="4">
      <t>キョウドウクミアイ</t>
    </rPh>
    <phoneticPr fontId="7"/>
  </si>
  <si>
    <t>25</t>
  </si>
  <si>
    <t>生活関連サービス業、娯楽業</t>
    <rPh sb="0" eb="4">
      <t>セイカツカンレン</t>
    </rPh>
    <rPh sb="8" eb="9">
      <t>ギョウ</t>
    </rPh>
    <rPh sb="10" eb="13">
      <t>ゴラクギョウ</t>
    </rPh>
    <phoneticPr fontId="7"/>
  </si>
  <si>
    <t>洗濯・理容・美容・浴場業</t>
    <rPh sb="0" eb="2">
      <t>センタク</t>
    </rPh>
    <rPh sb="3" eb="5">
      <t>リヨウ</t>
    </rPh>
    <rPh sb="6" eb="8">
      <t>ビヨウ</t>
    </rPh>
    <rPh sb="9" eb="11">
      <t>ヨクジョウ</t>
    </rPh>
    <rPh sb="11" eb="12">
      <t>ギョウ</t>
    </rPh>
    <phoneticPr fontId="7"/>
  </si>
  <si>
    <t>その他の生活関連サービス業</t>
    <rPh sb="2" eb="3">
      <t>タ</t>
    </rPh>
    <rPh sb="4" eb="6">
      <t>セイカツ</t>
    </rPh>
    <rPh sb="6" eb="8">
      <t>カンレン</t>
    </rPh>
    <rPh sb="12" eb="13">
      <t>ギョウ</t>
    </rPh>
    <phoneticPr fontId="7"/>
  </si>
  <si>
    <t>娯楽業</t>
    <rPh sb="0" eb="3">
      <t>ゴラクギョウ</t>
    </rPh>
    <phoneticPr fontId="7"/>
  </si>
  <si>
    <t>26</t>
  </si>
  <si>
    <t>労働者派遣業</t>
    <rPh sb="0" eb="3">
      <t>ロウドウシャ</t>
    </rPh>
    <rPh sb="3" eb="6">
      <t>ハケンギョウ</t>
    </rPh>
    <phoneticPr fontId="7"/>
  </si>
  <si>
    <t>職業紹介・労働者派遣業</t>
    <rPh sb="0" eb="4">
      <t>ショクギョウショウカイ</t>
    </rPh>
    <rPh sb="5" eb="8">
      <t>ロウドウシャ</t>
    </rPh>
    <rPh sb="8" eb="11">
      <t>ハケンギョウ</t>
    </rPh>
    <phoneticPr fontId="7"/>
  </si>
  <si>
    <t>27</t>
  </si>
  <si>
    <t>学術研究、専門・技術サービス業</t>
    <rPh sb="0" eb="4">
      <t>ガクジュツケンキュウ</t>
    </rPh>
    <rPh sb="5" eb="7">
      <t>センモン</t>
    </rPh>
    <rPh sb="8" eb="10">
      <t>ギジュツ</t>
    </rPh>
    <rPh sb="14" eb="15">
      <t>ギョウ</t>
    </rPh>
    <phoneticPr fontId="7"/>
  </si>
  <si>
    <t>学術・開発研究機関</t>
    <rPh sb="0" eb="2">
      <t>ガクジュツ</t>
    </rPh>
    <rPh sb="3" eb="9">
      <t>カイハツケンキュウキカン</t>
    </rPh>
    <phoneticPr fontId="7"/>
  </si>
  <si>
    <t>専門サービス業</t>
    <rPh sb="0" eb="2">
      <t>センモン</t>
    </rPh>
    <rPh sb="6" eb="7">
      <t>ギョウ</t>
    </rPh>
    <phoneticPr fontId="7"/>
  </si>
  <si>
    <t>広告業</t>
    <rPh sb="0" eb="3">
      <t>コウコクギョウ</t>
    </rPh>
    <phoneticPr fontId="7"/>
  </si>
  <si>
    <t>技術サービス業</t>
    <rPh sb="0" eb="2">
      <t>ギジュツ</t>
    </rPh>
    <rPh sb="6" eb="7">
      <t>ギョウ</t>
    </rPh>
    <phoneticPr fontId="7"/>
  </si>
  <si>
    <t>28</t>
  </si>
  <si>
    <t>その他のサービス業</t>
    <rPh sb="2" eb="3">
      <t>タ</t>
    </rPh>
    <rPh sb="8" eb="9">
      <t>ギョウ</t>
    </rPh>
    <phoneticPr fontId="7"/>
  </si>
  <si>
    <t>廃棄物処理業</t>
    <rPh sb="0" eb="6">
      <t>ハイキブツショリギョウ</t>
    </rPh>
    <phoneticPr fontId="7"/>
  </si>
  <si>
    <t>自動車整備業</t>
    <rPh sb="0" eb="3">
      <t>ジドウシャ</t>
    </rPh>
    <rPh sb="3" eb="6">
      <t>セイビギョウ</t>
    </rPh>
    <phoneticPr fontId="7"/>
  </si>
  <si>
    <t>機械等修理業</t>
    <rPh sb="0" eb="2">
      <t>キカイ</t>
    </rPh>
    <rPh sb="2" eb="3">
      <t>トウ</t>
    </rPh>
    <rPh sb="3" eb="6">
      <t>シュウリギョウ</t>
    </rPh>
    <phoneticPr fontId="7"/>
  </si>
  <si>
    <t>その他の事業サービス業</t>
    <rPh sb="2" eb="3">
      <t>タ</t>
    </rPh>
    <rPh sb="4" eb="6">
      <t>ジギョウ</t>
    </rPh>
    <rPh sb="10" eb="11">
      <t>ギョウ</t>
    </rPh>
    <phoneticPr fontId="7"/>
  </si>
  <si>
    <t>政治・経済・文化団体</t>
    <rPh sb="0" eb="2">
      <t>セイジ</t>
    </rPh>
    <rPh sb="3" eb="5">
      <t>ケイザイ</t>
    </rPh>
    <rPh sb="6" eb="10">
      <t>ブンカダンタイ</t>
    </rPh>
    <phoneticPr fontId="7"/>
  </si>
  <si>
    <t>宗教</t>
    <rPh sb="0" eb="2">
      <t>シュウキョウ</t>
    </rPh>
    <phoneticPr fontId="7"/>
  </si>
  <si>
    <t>外国公務</t>
    <rPh sb="0" eb="4">
      <t>ガイコクコウム</t>
    </rPh>
    <phoneticPr fontId="7"/>
  </si>
  <si>
    <t>29</t>
    <phoneticPr fontId="7"/>
  </si>
  <si>
    <t>公務</t>
    <rPh sb="0" eb="2">
      <t>コウム</t>
    </rPh>
    <phoneticPr fontId="7"/>
  </si>
  <si>
    <t>国家公務</t>
    <rPh sb="0" eb="2">
      <t>コッカ</t>
    </rPh>
    <rPh sb="2" eb="4">
      <t>コウム</t>
    </rPh>
    <phoneticPr fontId="7"/>
  </si>
  <si>
    <t>地方公務</t>
    <rPh sb="0" eb="2">
      <t>チホウ</t>
    </rPh>
    <rPh sb="2" eb="4">
      <t>コウム</t>
    </rPh>
    <phoneticPr fontId="7"/>
  </si>
  <si>
    <t>事　業　所　名</t>
    <rPh sb="0" eb="1">
      <t>コト</t>
    </rPh>
    <rPh sb="2" eb="3">
      <t>ギョウ</t>
    </rPh>
    <rPh sb="4" eb="5">
      <t>ショ</t>
    </rPh>
    <rPh sb="6" eb="7">
      <t>メイ</t>
    </rPh>
    <phoneticPr fontId="5"/>
  </si>
  <si>
    <t>事　業　場　数</t>
    <rPh sb="0" eb="1">
      <t>コト</t>
    </rPh>
    <rPh sb="2" eb="3">
      <t>ギョウ</t>
    </rPh>
    <rPh sb="4" eb="5">
      <t>バ</t>
    </rPh>
    <rPh sb="6" eb="7">
      <t>スウ</t>
    </rPh>
    <phoneticPr fontId="5"/>
  </si>
  <si>
    <t>従　業　員　数</t>
    <rPh sb="0" eb="1">
      <t>ジュウ</t>
    </rPh>
    <rPh sb="2" eb="3">
      <t>ギョウ</t>
    </rPh>
    <rPh sb="4" eb="5">
      <t>イン</t>
    </rPh>
    <rPh sb="6" eb="7">
      <t>スウ</t>
    </rPh>
    <phoneticPr fontId="5"/>
  </si>
  <si>
    <t>被 保 険 者 数</t>
    <rPh sb="0" eb="1">
      <t>ヒ</t>
    </rPh>
    <rPh sb="2" eb="3">
      <t>タモツ</t>
    </rPh>
    <rPh sb="4" eb="5">
      <t>ケン</t>
    </rPh>
    <rPh sb="6" eb="7">
      <t>モノ</t>
    </rPh>
    <rPh sb="8" eb="9">
      <t>スウ</t>
    </rPh>
    <phoneticPr fontId="5"/>
  </si>
  <si>
    <t>職　　　　　　種</t>
    <rPh sb="0" eb="1">
      <t>ショク</t>
    </rPh>
    <rPh sb="7" eb="8">
      <t>シュ</t>
    </rPh>
    <phoneticPr fontId="5"/>
  </si>
  <si>
    <t>銀の認定日　　【初回】</t>
    <rPh sb="0" eb="1">
      <t>ギン</t>
    </rPh>
    <rPh sb="2" eb="3">
      <t>ニン</t>
    </rPh>
    <rPh sb="3" eb="4">
      <t>テイ</t>
    </rPh>
    <rPh sb="4" eb="5">
      <t>ビ</t>
    </rPh>
    <rPh sb="7" eb="10">
      <t>(ショカイ</t>
    </rPh>
    <phoneticPr fontId="5"/>
  </si>
  <si>
    <t>金の認定日　　【初回】</t>
    <rPh sb="0" eb="1">
      <t>キン</t>
    </rPh>
    <rPh sb="2" eb="3">
      <t>ニン</t>
    </rPh>
    <rPh sb="3" eb="4">
      <t>テイ</t>
    </rPh>
    <rPh sb="4" eb="5">
      <t>ビ</t>
    </rPh>
    <phoneticPr fontId="5"/>
  </si>
  <si>
    <t>レポート記入日</t>
    <rPh sb="4" eb="7">
      <t>キニュウビ</t>
    </rPh>
    <phoneticPr fontId="5"/>
  </si>
  <si>
    <t>備　　　考</t>
    <rPh sb="0" eb="1">
      <t>ビ</t>
    </rPh>
    <rPh sb="4" eb="5">
      <t>コウ</t>
    </rPh>
    <phoneticPr fontId="5"/>
  </si>
  <si>
    <t>直接入力です→</t>
    <phoneticPr fontId="5"/>
  </si>
  <si>
    <t>健診の必要性（病気早期発見・予防、安衛法の受診義務等）を周知</t>
    <rPh sb="0" eb="2">
      <t>ケンシン</t>
    </rPh>
    <rPh sb="3" eb="6">
      <t>ヒツヨウセイ</t>
    </rPh>
    <rPh sb="11" eb="13">
      <t>ハッケン</t>
    </rPh>
    <rPh sb="14" eb="16">
      <t>ヨボウ</t>
    </rPh>
    <rPh sb="17" eb="20">
      <t>アンエイホウ</t>
    </rPh>
    <rPh sb="21" eb="25">
      <t>ジュシンギム</t>
    </rPh>
    <rPh sb="25" eb="26">
      <t>トウ</t>
    </rPh>
    <rPh sb="28" eb="30">
      <t>シュウチ</t>
    </rPh>
    <phoneticPr fontId="5"/>
  </si>
  <si>
    <t>判　　定</t>
    <rPh sb="0" eb="1">
      <t>ハン</t>
    </rPh>
    <rPh sb="3" eb="4">
      <t>テイ</t>
    </rPh>
    <phoneticPr fontId="5"/>
  </si>
  <si>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5"/>
  </si>
  <si>
    <t>年度における従業員の事業者健診の受診率</t>
    <phoneticPr fontId="5"/>
  </si>
  <si>
    <t>質問1</t>
    <rPh sb="0" eb="2">
      <t>シツモン</t>
    </rPh>
    <phoneticPr fontId="5"/>
  </si>
  <si>
    <t>質問2</t>
    <rPh sb="0" eb="2">
      <t>シツモン</t>
    </rPh>
    <phoneticPr fontId="5"/>
  </si>
  <si>
    <t>質問3</t>
    <rPh sb="0" eb="2">
      <t>シツモン</t>
    </rPh>
    <phoneticPr fontId="5"/>
  </si>
  <si>
    <t>質問4</t>
    <rPh sb="0" eb="2">
      <t>シツモン</t>
    </rPh>
    <phoneticPr fontId="5"/>
  </si>
  <si>
    <t>質問5</t>
    <rPh sb="0" eb="2">
      <t>シツモン</t>
    </rPh>
    <phoneticPr fontId="5"/>
  </si>
  <si>
    <t>質問6</t>
    <rPh sb="0" eb="2">
      <t>シツモン</t>
    </rPh>
    <phoneticPr fontId="5"/>
  </si>
  <si>
    <t>質問7</t>
    <rPh sb="0" eb="2">
      <t>シツモン</t>
    </rPh>
    <phoneticPr fontId="5"/>
  </si>
  <si>
    <t>質問8</t>
    <rPh sb="0" eb="2">
      <t>シツモン</t>
    </rPh>
    <phoneticPr fontId="5"/>
  </si>
  <si>
    <t>質問9</t>
    <rPh sb="0" eb="2">
      <t>シツモン</t>
    </rPh>
    <phoneticPr fontId="5"/>
  </si>
  <si>
    <t>質問10</t>
    <rPh sb="0" eb="2">
      <t>シツモン</t>
    </rPh>
    <phoneticPr fontId="5"/>
  </si>
  <si>
    <t>質問11</t>
    <rPh sb="0" eb="2">
      <t>シツモン</t>
    </rPh>
    <phoneticPr fontId="5"/>
  </si>
  <si>
    <t>質問12</t>
    <rPh sb="0" eb="2">
      <t>シツモン</t>
    </rPh>
    <phoneticPr fontId="5"/>
  </si>
  <si>
    <t>質問13</t>
    <rPh sb="0" eb="2">
      <t>シツモン</t>
    </rPh>
    <phoneticPr fontId="5"/>
  </si>
  <si>
    <t>質問14</t>
    <rPh sb="0" eb="2">
      <t>シツモン</t>
    </rPh>
    <phoneticPr fontId="5"/>
  </si>
  <si>
    <t>質問15</t>
    <rPh sb="0" eb="2">
      <t>シツモン</t>
    </rPh>
    <phoneticPr fontId="5"/>
  </si>
  <si>
    <t>質問16</t>
    <rPh sb="0" eb="2">
      <t>シツモン</t>
    </rPh>
    <phoneticPr fontId="5"/>
  </si>
  <si>
    <t>質問17</t>
    <rPh sb="0" eb="2">
      <t>シツモン</t>
    </rPh>
    <phoneticPr fontId="5"/>
  </si>
  <si>
    <t>質問18</t>
    <rPh sb="0" eb="2">
      <t>シツモン</t>
    </rPh>
    <phoneticPr fontId="5"/>
  </si>
  <si>
    <t>一次審査</t>
    <rPh sb="0" eb="2">
      <t>イチジ</t>
    </rPh>
    <rPh sb="2" eb="4">
      <t>シンサ</t>
    </rPh>
    <phoneticPr fontId="5"/>
  </si>
  <si>
    <t>報告済み</t>
    <phoneticPr fontId="5"/>
  </si>
  <si>
    <t>一次1</t>
    <phoneticPr fontId="5"/>
  </si>
  <si>
    <t>一次2</t>
    <phoneticPr fontId="5"/>
  </si>
  <si>
    <t>一次3</t>
    <phoneticPr fontId="5"/>
  </si>
  <si>
    <t>一次4</t>
    <rPh sb="0" eb="2">
      <t>イチジ</t>
    </rPh>
    <phoneticPr fontId="5"/>
  </si>
  <si>
    <t>一次5</t>
    <rPh sb="0" eb="2">
      <t>イチジ</t>
    </rPh>
    <phoneticPr fontId="5"/>
  </si>
  <si>
    <t>一次6</t>
    <rPh sb="0" eb="2">
      <t>イチジ</t>
    </rPh>
    <phoneticPr fontId="5"/>
  </si>
  <si>
    <t>一次7</t>
    <phoneticPr fontId="5"/>
  </si>
  <si>
    <t>一次8</t>
    <phoneticPr fontId="5"/>
  </si>
  <si>
    <t>一次9</t>
    <phoneticPr fontId="5"/>
  </si>
  <si>
    <t>一次10</t>
    <phoneticPr fontId="5"/>
  </si>
  <si>
    <t>一次11</t>
    <phoneticPr fontId="5"/>
  </si>
  <si>
    <t>一次12</t>
    <phoneticPr fontId="5"/>
  </si>
  <si>
    <t>一次16</t>
    <phoneticPr fontId="5"/>
  </si>
  <si>
    <t>一次17</t>
    <phoneticPr fontId="5"/>
  </si>
  <si>
    <t>一次18</t>
    <phoneticPr fontId="5"/>
  </si>
  <si>
    <t>一次14</t>
    <rPh sb="0" eb="2">
      <t>イチジ</t>
    </rPh>
    <phoneticPr fontId="5"/>
  </si>
  <si>
    <t>一次15</t>
    <rPh sb="0" eb="2">
      <t>イチジ</t>
    </rPh>
    <phoneticPr fontId="5"/>
  </si>
  <si>
    <t>一次13</t>
    <rPh sb="0" eb="2">
      <t>イチジ</t>
    </rPh>
    <phoneticPr fontId="5"/>
  </si>
  <si>
    <t>最終</t>
    <rPh sb="0" eb="2">
      <t>サイシュウ</t>
    </rPh>
    <phoneticPr fontId="5"/>
  </si>
  <si>
    <t>最終1</t>
    <rPh sb="0" eb="2">
      <t>サイシュウ</t>
    </rPh>
    <phoneticPr fontId="5"/>
  </si>
  <si>
    <t>最終2</t>
    <rPh sb="0" eb="2">
      <t>サイシュウ</t>
    </rPh>
    <phoneticPr fontId="5"/>
  </si>
  <si>
    <t>報告済み</t>
    <rPh sb="0" eb="3">
      <t>ホウコクズ</t>
    </rPh>
    <phoneticPr fontId="5"/>
  </si>
  <si>
    <t>　（妊娠中・産休・育休・休職中　等）</t>
    <phoneticPr fontId="5"/>
  </si>
  <si>
    <t>一次対象者</t>
    <rPh sb="0" eb="2">
      <t>イチジ</t>
    </rPh>
    <rPh sb="2" eb="5">
      <t>タイショウシャ</t>
    </rPh>
    <phoneticPr fontId="5"/>
  </si>
  <si>
    <t>一次受診者</t>
    <rPh sb="0" eb="2">
      <t>イチジ</t>
    </rPh>
    <rPh sb="2" eb="5">
      <t>ジュシンシャ</t>
    </rPh>
    <phoneticPr fontId="5"/>
  </si>
  <si>
    <t>一次不可者数</t>
    <rPh sb="0" eb="2">
      <t>イチジ</t>
    </rPh>
    <rPh sb="2" eb="4">
      <t>フカ</t>
    </rPh>
    <rPh sb="4" eb="5">
      <t>シャ</t>
    </rPh>
    <rPh sb="5" eb="6">
      <t>スウ</t>
    </rPh>
    <phoneticPr fontId="5"/>
  </si>
  <si>
    <t>一次受診率</t>
    <rPh sb="0" eb="2">
      <t>イチジ</t>
    </rPh>
    <rPh sb="2" eb="5">
      <t>ジュシンリツ</t>
    </rPh>
    <phoneticPr fontId="5"/>
  </si>
  <si>
    <t>最終3</t>
    <rPh sb="0" eb="2">
      <t>サイシュウ</t>
    </rPh>
    <phoneticPr fontId="5"/>
  </si>
  <si>
    <t>最終4</t>
    <rPh sb="0" eb="2">
      <t>サイシュウ</t>
    </rPh>
    <phoneticPr fontId="5"/>
  </si>
  <si>
    <t>最終5</t>
    <rPh sb="0" eb="2">
      <t>サイシュウ</t>
    </rPh>
    <phoneticPr fontId="5"/>
  </si>
  <si>
    <t>最終6</t>
    <rPh sb="0" eb="2">
      <t>サイシュウ</t>
    </rPh>
    <phoneticPr fontId="5"/>
  </si>
  <si>
    <t>最終7</t>
    <rPh sb="0" eb="2">
      <t>サイシュウ</t>
    </rPh>
    <phoneticPr fontId="5"/>
  </si>
  <si>
    <t>最終8</t>
    <rPh sb="0" eb="2">
      <t>サイシュウ</t>
    </rPh>
    <phoneticPr fontId="5"/>
  </si>
  <si>
    <t>最終9</t>
    <rPh sb="0" eb="2">
      <t>サイシュウ</t>
    </rPh>
    <phoneticPr fontId="5"/>
  </si>
  <si>
    <t>最終10</t>
    <rPh sb="0" eb="2">
      <t>サイシュウ</t>
    </rPh>
    <phoneticPr fontId="5"/>
  </si>
  <si>
    <t>最終11</t>
    <rPh sb="0" eb="2">
      <t>サイシュウ</t>
    </rPh>
    <phoneticPr fontId="5"/>
  </si>
  <si>
    <t>最終12</t>
    <rPh sb="0" eb="2">
      <t>サイシュウ</t>
    </rPh>
    <phoneticPr fontId="5"/>
  </si>
  <si>
    <t>最終13</t>
    <rPh sb="0" eb="2">
      <t>サイシュウ</t>
    </rPh>
    <phoneticPr fontId="5"/>
  </si>
  <si>
    <t>最終14</t>
    <rPh sb="0" eb="2">
      <t>サイシュウ</t>
    </rPh>
    <phoneticPr fontId="5"/>
  </si>
  <si>
    <t>最終15</t>
    <rPh sb="0" eb="2">
      <t>サイシュウ</t>
    </rPh>
    <phoneticPr fontId="5"/>
  </si>
  <si>
    <t>最終16</t>
    <rPh sb="0" eb="2">
      <t>サイシュウ</t>
    </rPh>
    <phoneticPr fontId="5"/>
  </si>
  <si>
    <t>最終17</t>
    <rPh sb="0" eb="2">
      <t>サイシュウ</t>
    </rPh>
    <phoneticPr fontId="5"/>
  </si>
  <si>
    <t>最終18</t>
    <rPh sb="0" eb="2">
      <t>サイシュウ</t>
    </rPh>
    <phoneticPr fontId="5"/>
  </si>
  <si>
    <t>合計</t>
    <rPh sb="0" eb="2">
      <t>ゴウケイ</t>
    </rPh>
    <phoneticPr fontId="5"/>
  </si>
  <si>
    <t>事業所</t>
    <rPh sb="0" eb="3">
      <t>ジギョウショ</t>
    </rPh>
    <phoneticPr fontId="5"/>
  </si>
  <si>
    <t>理由</t>
    <rPh sb="0" eb="2">
      <t>リユウ</t>
    </rPh>
    <phoneticPr fontId="5"/>
  </si>
  <si>
    <t>理由1</t>
    <rPh sb="0" eb="2">
      <t>リユウ</t>
    </rPh>
    <phoneticPr fontId="5"/>
  </si>
  <si>
    <t>理由2</t>
    <rPh sb="0" eb="2">
      <t>リユウ</t>
    </rPh>
    <phoneticPr fontId="5"/>
  </si>
  <si>
    <t>理由3</t>
    <rPh sb="0" eb="2">
      <t>リユウ</t>
    </rPh>
    <phoneticPr fontId="5"/>
  </si>
  <si>
    <t>理由4</t>
    <rPh sb="0" eb="2">
      <t>リユウ</t>
    </rPh>
    <phoneticPr fontId="5"/>
  </si>
  <si>
    <t>理由5</t>
    <rPh sb="0" eb="2">
      <t>リユウ</t>
    </rPh>
    <phoneticPr fontId="5"/>
  </si>
  <si>
    <t>理由6</t>
    <rPh sb="0" eb="2">
      <t>リユウ</t>
    </rPh>
    <phoneticPr fontId="5"/>
  </si>
  <si>
    <t>理由7</t>
    <rPh sb="0" eb="2">
      <t>リユウ</t>
    </rPh>
    <phoneticPr fontId="5"/>
  </si>
  <si>
    <t>理由8</t>
    <rPh sb="0" eb="2">
      <t>リユウ</t>
    </rPh>
    <phoneticPr fontId="5"/>
  </si>
  <si>
    <t>理由9</t>
    <rPh sb="0" eb="2">
      <t>リユウ</t>
    </rPh>
    <phoneticPr fontId="5"/>
  </si>
  <si>
    <t>理由10</t>
    <rPh sb="0" eb="2">
      <t>リユウ</t>
    </rPh>
    <phoneticPr fontId="5"/>
  </si>
  <si>
    <t>理由11</t>
    <rPh sb="0" eb="2">
      <t>リユウ</t>
    </rPh>
    <phoneticPr fontId="5"/>
  </si>
  <si>
    <t>理由12</t>
    <rPh sb="0" eb="2">
      <t>リユウ</t>
    </rPh>
    <phoneticPr fontId="5"/>
  </si>
  <si>
    <t>理由13</t>
    <rPh sb="0" eb="2">
      <t>リユウ</t>
    </rPh>
    <phoneticPr fontId="5"/>
  </si>
  <si>
    <t>理由定型1</t>
    <rPh sb="0" eb="4">
      <t>リユウテイケイ</t>
    </rPh>
    <phoneticPr fontId="5"/>
  </si>
  <si>
    <t>フリー1</t>
    <phoneticPr fontId="5"/>
  </si>
  <si>
    <t>理由定型2</t>
    <rPh sb="0" eb="4">
      <t>リユウテイケイ</t>
    </rPh>
    <phoneticPr fontId="5"/>
  </si>
  <si>
    <t>フリー2</t>
  </si>
  <si>
    <t>理由定型3</t>
    <rPh sb="0" eb="4">
      <t>リユウテイケイ</t>
    </rPh>
    <phoneticPr fontId="5"/>
  </si>
  <si>
    <t>フリー3</t>
  </si>
  <si>
    <t>理由定型4</t>
    <rPh sb="0" eb="4">
      <t>リユウテイケイ</t>
    </rPh>
    <phoneticPr fontId="5"/>
  </si>
  <si>
    <t>フリー4</t>
  </si>
  <si>
    <t>理由定型5</t>
    <rPh sb="0" eb="4">
      <t>リユウテイケイ</t>
    </rPh>
    <phoneticPr fontId="5"/>
  </si>
  <si>
    <t>フリー5</t>
  </si>
  <si>
    <t>理由定型6</t>
    <rPh sb="0" eb="4">
      <t>リユウテイケイ</t>
    </rPh>
    <phoneticPr fontId="5"/>
  </si>
  <si>
    <t>フリー6</t>
  </si>
  <si>
    <t>理由定型7</t>
    <rPh sb="0" eb="4">
      <t>リユウテイケイ</t>
    </rPh>
    <phoneticPr fontId="5"/>
  </si>
  <si>
    <t>フリー7</t>
  </si>
  <si>
    <t>理由定型8</t>
    <rPh sb="0" eb="4">
      <t>リユウテイケイ</t>
    </rPh>
    <phoneticPr fontId="5"/>
  </si>
  <si>
    <t>フリー8</t>
  </si>
  <si>
    <t>理由定型9</t>
    <rPh sb="0" eb="4">
      <t>リユウテイケイ</t>
    </rPh>
    <phoneticPr fontId="5"/>
  </si>
  <si>
    <t>フリー9</t>
  </si>
  <si>
    <t>理由定型10</t>
    <rPh sb="0" eb="4">
      <t>リユウテイケイ</t>
    </rPh>
    <phoneticPr fontId="5"/>
  </si>
  <si>
    <t>フリー10</t>
  </si>
  <si>
    <t>理由定型11</t>
    <rPh sb="0" eb="4">
      <t>リユウテイケイ</t>
    </rPh>
    <phoneticPr fontId="5"/>
  </si>
  <si>
    <t>フリー11</t>
  </si>
  <si>
    <t>理由定型12</t>
    <rPh sb="0" eb="4">
      <t>リユウテイケイ</t>
    </rPh>
    <phoneticPr fontId="5"/>
  </si>
  <si>
    <t>フリー12</t>
  </si>
  <si>
    <t>理由定型13</t>
    <rPh sb="0" eb="4">
      <t>リユウテイケイ</t>
    </rPh>
    <phoneticPr fontId="5"/>
  </si>
  <si>
    <t>フリー13</t>
  </si>
  <si>
    <t>理由定型14</t>
    <rPh sb="0" eb="4">
      <t>リユウテイケイ</t>
    </rPh>
    <phoneticPr fontId="5"/>
  </si>
  <si>
    <t>フリー14</t>
  </si>
  <si>
    <t>理由定型15</t>
    <rPh sb="0" eb="4">
      <t>リユウテイケイ</t>
    </rPh>
    <phoneticPr fontId="5"/>
  </si>
  <si>
    <t>フリー15</t>
  </si>
  <si>
    <t>理由定型16</t>
    <rPh sb="0" eb="4">
      <t>リユウテイケイ</t>
    </rPh>
    <phoneticPr fontId="5"/>
  </si>
  <si>
    <t>フリー16</t>
  </si>
  <si>
    <t>理由定型17</t>
    <rPh sb="0" eb="4">
      <t>リユウテイケイ</t>
    </rPh>
    <phoneticPr fontId="5"/>
  </si>
  <si>
    <t>フリー17</t>
  </si>
  <si>
    <t>理由定型18</t>
    <rPh sb="0" eb="4">
      <t>リユウテイケイ</t>
    </rPh>
    <phoneticPr fontId="5"/>
  </si>
  <si>
    <t>フリー18</t>
  </si>
  <si>
    <t>理由14</t>
    <rPh sb="0" eb="2">
      <t>リユウ</t>
    </rPh>
    <phoneticPr fontId="5"/>
  </si>
  <si>
    <t>理由15</t>
    <rPh sb="0" eb="2">
      <t>リユウ</t>
    </rPh>
    <phoneticPr fontId="5"/>
  </si>
  <si>
    <t>理由16</t>
    <rPh sb="0" eb="2">
      <t>リユウ</t>
    </rPh>
    <phoneticPr fontId="5"/>
  </si>
  <si>
    <t>理由17</t>
    <rPh sb="0" eb="2">
      <t>リユウ</t>
    </rPh>
    <phoneticPr fontId="5"/>
  </si>
  <si>
    <t>理由18</t>
    <rPh sb="0" eb="2">
      <t>リユウ</t>
    </rPh>
    <phoneticPr fontId="5"/>
  </si>
  <si>
    <t>採点者補正欄</t>
    <phoneticPr fontId="5"/>
  </si>
  <si>
    <t>質問(各質問ごとに☑をいれて採点してください）
Step1宣言【更新】・銀の認定【更新】の場合は採点不要</t>
    <rPh sb="29" eb="31">
      <t>センゲン</t>
    </rPh>
    <rPh sb="32" eb="34">
      <t>コウシン</t>
    </rPh>
    <phoneticPr fontId="5"/>
  </si>
  <si>
    <t>減点理由項目</t>
    <rPh sb="0" eb="2">
      <t>ゲンテン</t>
    </rPh>
    <rPh sb="2" eb="4">
      <t>リユウ</t>
    </rPh>
    <rPh sb="4" eb="6">
      <t>コウモク</t>
    </rPh>
    <phoneticPr fontId="5"/>
  </si>
  <si>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</si>
  <si>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5"/>
  </si>
  <si>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5"/>
  </si>
  <si>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5"/>
  </si>
  <si>
    <r>
      <rPr>
        <b/>
        <sz val="11"/>
        <color theme="1"/>
        <rFont val="游ゴシック"/>
        <family val="3"/>
        <charset val="128"/>
        <scheme val="minor"/>
      </rPr>
      <t>「採点印刷」</t>
    </r>
    <r>
      <rPr>
        <sz val="11"/>
        <color theme="1"/>
        <rFont val="游ゴシック"/>
        <family val="2"/>
        <scheme val="minor"/>
      </rPr>
      <t>：東京連合会が行った採点結果を事業所にフィードバックする際に使用します。</t>
    </r>
    <rPh sb="1" eb="5">
      <t>サイテンインサツ</t>
    </rPh>
    <rPh sb="7" eb="12">
      <t>トウキョウレンゴウカイ</t>
    </rPh>
    <rPh sb="13" eb="14">
      <t>オコナ</t>
    </rPh>
    <rPh sb="16" eb="20">
      <t>サイテンケッカ</t>
    </rPh>
    <rPh sb="21" eb="24">
      <t>ジギョウショ</t>
    </rPh>
    <rPh sb="34" eb="35">
      <t>サイ</t>
    </rPh>
    <rPh sb="36" eb="38">
      <t>シヨウ</t>
    </rPh>
    <phoneticPr fontId="5"/>
  </si>
  <si>
    <r>
      <rPr>
        <b/>
        <sz val="11"/>
        <color theme="1"/>
        <rFont val="游ゴシック"/>
        <family val="3"/>
        <charset val="128"/>
        <scheme val="minor"/>
      </rPr>
      <t>「データ」</t>
    </r>
    <r>
      <rPr>
        <sz val="11"/>
        <color theme="1"/>
        <rFont val="游ゴシック"/>
        <family val="2"/>
        <scheme val="minor"/>
      </rPr>
      <t>：入力シートをデータで記録します。CSVで保存する場合はこちらをご活用ください。</t>
    </r>
    <rPh sb="6" eb="8">
      <t>ニュウリョク</t>
    </rPh>
    <rPh sb="16" eb="18">
      <t>キロク</t>
    </rPh>
    <rPh sb="26" eb="28">
      <t>ホゾン</t>
    </rPh>
    <rPh sb="30" eb="32">
      <t>バアイ</t>
    </rPh>
    <rPh sb="38" eb="40">
      <t>カツヨウ</t>
    </rPh>
    <phoneticPr fontId="5"/>
  </si>
  <si>
    <t>健康企業宣言システムで使用する実施結果レポートはStep１宣言（更新）、</t>
    <rPh sb="0" eb="6">
      <t>ケンコウキギョウセンゲン</t>
    </rPh>
    <rPh sb="11" eb="13">
      <t>シヨウ</t>
    </rPh>
    <rPh sb="15" eb="19">
      <t>ジッシケッカ</t>
    </rPh>
    <rPh sb="29" eb="31">
      <t>センゲン</t>
    </rPh>
    <rPh sb="32" eb="34">
      <t>コウシン</t>
    </rPh>
    <phoneticPr fontId="5"/>
  </si>
  <si>
    <t>銀の認定（初回・更新）共通です。</t>
    <phoneticPr fontId="5"/>
  </si>
  <si>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5"/>
  </si>
  <si>
    <t>ご使用のPCの任意の場所にダウンロードしてお使いください。</t>
    <phoneticPr fontId="5"/>
  </si>
  <si>
    <t>入力シートへの入力方法</t>
    <rPh sb="0" eb="2">
      <t>ニュウリョク</t>
    </rPh>
    <rPh sb="7" eb="11">
      <t>ニュウリョクホウホウ</t>
    </rPh>
    <phoneticPr fontId="5"/>
  </si>
  <si>
    <t>事業所入力欄</t>
    <rPh sb="0" eb="3">
      <t>ジギョウショ</t>
    </rPh>
    <rPh sb="3" eb="6">
      <t>ニュウリョクラン</t>
    </rPh>
    <phoneticPr fontId="5"/>
  </si>
  <si>
    <t>①事業所情報を入力します。</t>
    <rPh sb="1" eb="4">
      <t>ジギョウショ</t>
    </rPh>
    <rPh sb="4" eb="6">
      <t>ジョウホウ</t>
    </rPh>
    <rPh sb="7" eb="9">
      <t>ニュウリョク</t>
    </rPh>
    <phoneticPr fontId="5"/>
  </si>
  <si>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5"/>
  </si>
  <si>
    <t>実施結果報告は事業主記入欄に記載します。</t>
    <rPh sb="0" eb="6">
      <t>ジッシケッカホウコク</t>
    </rPh>
    <rPh sb="7" eb="13">
      <t>ジギョウヌシキニュウラン</t>
    </rPh>
    <rPh sb="14" eb="16">
      <t>キサイ</t>
    </rPh>
    <phoneticPr fontId="5"/>
  </si>
  <si>
    <t>②実施結果を入力します。</t>
    <rPh sb="1" eb="5">
      <t>ジッシケッカ</t>
    </rPh>
    <rPh sb="6" eb="8">
      <t>ニュウリョク</t>
    </rPh>
    <phoneticPr fontId="5"/>
  </si>
  <si>
    <t>未入力状態だと、点数が１ですが、入力を行うと自動で点数が判断されます。</t>
    <rPh sb="0" eb="5">
      <t>ミニュウリョクジョウタイ</t>
    </rPh>
    <rPh sb="8" eb="10">
      <t>テンスウ</t>
    </rPh>
    <rPh sb="16" eb="18">
      <t>ニュウリョク</t>
    </rPh>
    <rPh sb="19" eb="20">
      <t>オコナ</t>
    </rPh>
    <rPh sb="22" eb="24">
      <t>ジドウ</t>
    </rPh>
    <rPh sb="25" eb="27">
      <t>テンスウ</t>
    </rPh>
    <rPh sb="28" eb="30">
      <t>ハンダン</t>
    </rPh>
    <phoneticPr fontId="5"/>
  </si>
  <si>
    <t>網掛け部分は該当項目をチェックすることで入力することが出来ます。</t>
    <rPh sb="0" eb="2">
      <t>アミカ</t>
    </rPh>
    <rPh sb="3" eb="5">
      <t>ブブン</t>
    </rPh>
    <rPh sb="6" eb="10">
      <t>ガイトウコウモク</t>
    </rPh>
    <rPh sb="20" eb="22">
      <t>ニュウリョク</t>
    </rPh>
    <rPh sb="27" eb="29">
      <t>デキ</t>
    </rPh>
    <phoneticPr fontId="5"/>
  </si>
  <si>
    <t>③入力したレポートファイルを申請に添付します</t>
    <rPh sb="1" eb="3">
      <t>ニュウリョク</t>
    </rPh>
    <rPh sb="14" eb="16">
      <t>シンセイ</t>
    </rPh>
    <rPh sb="17" eb="19">
      <t>テンプ</t>
    </rPh>
    <phoneticPr fontId="5"/>
  </si>
  <si>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5"/>
  </si>
  <si>
    <t>「添付」ボタンをクリックし入力したレポートファイル</t>
    <phoneticPr fontId="5"/>
  </si>
  <si>
    <t>を選び申請に添付してください。</t>
    <rPh sb="1" eb="2">
      <t>エラ</t>
    </rPh>
    <rPh sb="3" eb="5">
      <t>シンセイ</t>
    </rPh>
    <rPh sb="6" eb="8">
      <t>テンプ</t>
    </rPh>
    <phoneticPr fontId="5"/>
  </si>
  <si>
    <t>健保組合入力欄</t>
    <rPh sb="0" eb="4">
      <t>ケンポクミアイ</t>
    </rPh>
    <rPh sb="4" eb="6">
      <t>ニュウリョク</t>
    </rPh>
    <rPh sb="6" eb="7">
      <t>ラン</t>
    </rPh>
    <phoneticPr fontId="5"/>
  </si>
  <si>
    <t>事業所が記載した「実施結果レポート」は【企業情報入力欄】のレポートファイルより</t>
    <rPh sb="0" eb="3">
      <t>ジギョウショ</t>
    </rPh>
    <rPh sb="4" eb="6">
      <t>キサイ</t>
    </rPh>
    <rPh sb="9" eb="13">
      <t>ジッシケッカ</t>
    </rPh>
    <phoneticPr fontId="5"/>
  </si>
  <si>
    <t>ダウンロードしてください。</t>
    <phoneticPr fontId="5"/>
  </si>
  <si>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5"/>
  </si>
  <si>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5"/>
  </si>
  <si>
    <t>採点を行い、決裁伺時に添付してください。</t>
    <phoneticPr fontId="5"/>
  </si>
  <si>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5"/>
  </si>
  <si>
    <t>補正欄は東京連合会でも使用することがあります。</t>
    <rPh sb="0" eb="3">
      <t>ホセイラン</t>
    </rPh>
    <rPh sb="4" eb="6">
      <t>トウキョウ</t>
    </rPh>
    <rPh sb="6" eb="9">
      <t>レンゴウカイ</t>
    </rPh>
    <rPh sb="11" eb="13">
      <t>シヨウ</t>
    </rPh>
    <phoneticPr fontId="5"/>
  </si>
  <si>
    <t>②採点を行います。</t>
    <rPh sb="1" eb="3">
      <t>サイテン</t>
    </rPh>
    <rPh sb="4" eb="5">
      <t>オコナ</t>
    </rPh>
    <phoneticPr fontId="5"/>
  </si>
  <si>
    <t>チェックをすると、一時採点者欄が入力できる状態になります。</t>
    <rPh sb="9" eb="15">
      <t>イチジサイテンシャラン</t>
    </rPh>
    <rPh sb="16" eb="18">
      <t>ニュウリョク</t>
    </rPh>
    <rPh sb="21" eb="23">
      <t>ジョウタイ</t>
    </rPh>
    <phoneticPr fontId="5"/>
  </si>
  <si>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5"/>
  </si>
  <si>
    <t>入力方法は事業所入力と同様です。</t>
    <rPh sb="0" eb="4">
      <t>ニュウリョクホウホウ</t>
    </rPh>
    <rPh sb="5" eb="8">
      <t>ジギョウショ</t>
    </rPh>
    <rPh sb="8" eb="10">
      <t>ニュウリョク</t>
    </rPh>
    <rPh sb="11" eb="13">
      <t>ドウヨウ</t>
    </rPh>
    <phoneticPr fontId="5"/>
  </si>
  <si>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5"/>
  </si>
  <si>
    <t>実施率より</t>
    <rPh sb="0" eb="3">
      <t>ジッシリツ</t>
    </rPh>
    <phoneticPr fontId="1"/>
  </si>
  <si>
    <t>健診の必要性の不足又は未周知のため</t>
    <rPh sb="0" eb="2">
      <t>ケンシン</t>
    </rPh>
    <rPh sb="3" eb="5">
      <t>ヒツヨウ</t>
    </rPh>
    <rPh sb="5" eb="6">
      <t>セイ</t>
    </rPh>
    <rPh sb="7" eb="9">
      <t>フソク</t>
    </rPh>
    <rPh sb="9" eb="10">
      <t>マタ</t>
    </rPh>
    <rPh sb="11" eb="12">
      <t>ミ</t>
    </rPh>
    <rPh sb="12" eb="14">
      <t>シュウチ</t>
    </rPh>
    <phoneticPr fontId="1"/>
  </si>
  <si>
    <t>未実施の事業所（支店・営業所等）有、または一部従業員のみの取組のため</t>
    <rPh sb="29" eb="31">
      <t>トリクミ</t>
    </rPh>
    <phoneticPr fontId="1"/>
  </si>
  <si>
    <t>取組内容（周知）が不十分、または明確に確認出来ないため</t>
    <rPh sb="0" eb="2">
      <t>トリクミ</t>
    </rPh>
    <rPh sb="2" eb="4">
      <t>ナイヨウ</t>
    </rPh>
    <rPh sb="5" eb="7">
      <t>シュウチ</t>
    </rPh>
    <rPh sb="9" eb="12">
      <t>フジュウブン</t>
    </rPh>
    <rPh sb="16" eb="18">
      <t>メイカク</t>
    </rPh>
    <rPh sb="19" eb="21">
      <t>カクニン</t>
    </rPh>
    <rPh sb="21" eb="23">
      <t>デキ</t>
    </rPh>
    <phoneticPr fontId="1"/>
  </si>
  <si>
    <t>取組（周知）期間が６ヶ月未満</t>
    <rPh sb="0" eb="2">
      <t>トリク</t>
    </rPh>
    <rPh sb="3" eb="5">
      <t>シュウチ</t>
    </rPh>
    <rPh sb="6" eb="8">
      <t>キカン</t>
    </rPh>
    <rPh sb="11" eb="12">
      <t>ゲツ</t>
    </rPh>
    <rPh sb="12" eb="14">
      <t>ミマン</t>
    </rPh>
    <phoneticPr fontId="1"/>
  </si>
  <si>
    <t>取組（周知）期間が１ヵ月未満</t>
    <rPh sb="0" eb="2">
      <t>トリクミ</t>
    </rPh>
    <rPh sb="3" eb="5">
      <t>シュウチ</t>
    </rPh>
    <rPh sb="6" eb="8">
      <t>キカン</t>
    </rPh>
    <rPh sb="11" eb="12">
      <t>ゲツ</t>
    </rPh>
    <rPh sb="12" eb="14">
      <t>ミマン</t>
    </rPh>
    <phoneticPr fontId="1"/>
  </si>
  <si>
    <t>未実施、または取組みが確認できないため</t>
    <rPh sb="0" eb="3">
      <t>ミジッシ</t>
    </rPh>
    <rPh sb="7" eb="9">
      <t>トリク</t>
    </rPh>
    <rPh sb="11" eb="13">
      <t>カクニン</t>
    </rPh>
    <phoneticPr fontId="1"/>
  </si>
  <si>
    <t>未実施、または取組みが確認できないため（点数は前回に同じ）</t>
    <rPh sb="0" eb="3">
      <t>ミジッシ</t>
    </rPh>
    <rPh sb="7" eb="9">
      <t>トリク</t>
    </rPh>
    <rPh sb="11" eb="13">
      <t>カクニン</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</si>
  <si>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</si>
  <si>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健診の必要性の不足又は未周知のため（点数は前回に同じ）</t>
    <rPh sb="0" eb="2">
      <t>ケンシン</t>
    </rPh>
    <rPh sb="3" eb="5">
      <t>ヒツヨウ</t>
    </rPh>
    <rPh sb="5" eb="6">
      <t>セイ</t>
    </rPh>
    <rPh sb="7" eb="9">
      <t>フソク</t>
    </rPh>
    <rPh sb="9" eb="10">
      <t>マタ</t>
    </rPh>
    <rPh sb="11" eb="12">
      <t>ミ</t>
    </rPh>
    <rPh sb="12" eb="14">
      <t>シュウチ</t>
    </rPh>
    <rPh sb="18" eb="20">
      <t>テンスウ</t>
    </rPh>
    <rPh sb="21" eb="23">
      <t>ゼンカイ</t>
    </rPh>
    <rPh sb="24" eb="25">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</si>
  <si>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</si>
  <si>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実施率から</t>
    <rPh sb="0" eb="2">
      <t>ジッシ</t>
    </rPh>
    <rPh sb="2" eb="3">
      <t>リツ</t>
    </rPh>
    <phoneticPr fontId="1"/>
  </si>
  <si>
    <t>実施率から（点数は前回に同じ）</t>
    <rPh sb="0" eb="2">
      <t>ジッシ</t>
    </rPh>
    <rPh sb="2" eb="3">
      <t>リツ</t>
    </rPh>
    <phoneticPr fontId="1"/>
  </si>
  <si>
    <t>未実施、または取組みが確認できないため（点数は前回に同じ）</t>
    <rPh sb="0" eb="3">
      <t>ミジッシ</t>
    </rPh>
    <rPh sb="7" eb="9">
      <t>トリク</t>
    </rPh>
    <rPh sb="11" eb="13">
      <t>カクニン</t>
    </rPh>
    <rPh sb="20" eb="22">
      <t>テンスウ</t>
    </rPh>
    <rPh sb="21" eb="22">
      <t>サイテン</t>
    </rPh>
    <rPh sb="23" eb="25">
      <t>ゼンカイ</t>
    </rPh>
    <rPh sb="26" eb="27">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</si>
  <si>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phoneticPr fontId="1"/>
  </si>
  <si>
    <t>未実施、または取組みが確認できないため（6ヶ月未満）</t>
    <rPh sb="0" eb="3">
      <t>ミジッシ</t>
    </rPh>
    <rPh sb="7" eb="9">
      <t>トリク</t>
    </rPh>
    <rPh sb="11" eb="13">
      <t>カクニン</t>
    </rPh>
    <rPh sb="22" eb="25">
      <t>ゲツミマン</t>
    </rPh>
    <phoneticPr fontId="1"/>
  </si>
  <si>
    <t>取組（周知）期間が６ヶ月未満（点数は前回に同じ）</t>
    <rPh sb="0" eb="2">
      <t>トリク</t>
    </rPh>
    <rPh sb="3" eb="5">
      <t>シュウチ</t>
    </rPh>
    <rPh sb="6" eb="8">
      <t>キカン</t>
    </rPh>
    <rPh sb="11" eb="12">
      <t>ゲツ</t>
    </rPh>
    <rPh sb="12" eb="14">
      <t>ミマン</t>
    </rPh>
    <phoneticPr fontId="1"/>
  </si>
  <si>
    <t>未実施の事業所（支店・営業所等）有（点数は前回に同じ）</t>
    <rPh sb="18" eb="20">
      <t>テンスウ</t>
    </rPh>
    <rPh sb="21" eb="23">
      <t>ゼンカイ</t>
    </rPh>
    <rPh sb="24" eb="25">
      <t>オナ</t>
    </rPh>
    <phoneticPr fontId="1"/>
  </si>
  <si>
    <t>課題が不明確、又は未整理なため</t>
    <rPh sb="0" eb="2">
      <t>カダイ</t>
    </rPh>
    <rPh sb="3" eb="4">
      <t>フ</t>
    </rPh>
    <rPh sb="7" eb="8">
      <t>マタ</t>
    </rPh>
    <rPh sb="9" eb="10">
      <t>ミ</t>
    </rPh>
    <rPh sb="10" eb="12">
      <t>セイリ</t>
    </rPh>
    <phoneticPr fontId="1"/>
  </si>
  <si>
    <t>課題が不明確、又は未整理なため（点数は前回に同じ）</t>
    <rPh sb="0" eb="2">
      <t>カダイ</t>
    </rPh>
    <rPh sb="3" eb="4">
      <t>フ</t>
    </rPh>
    <rPh sb="7" eb="8">
      <t>マタ</t>
    </rPh>
    <rPh sb="9" eb="10">
      <t>ミ</t>
    </rPh>
    <rPh sb="10" eb="12">
      <t>セイリ</t>
    </rPh>
    <phoneticPr fontId="1"/>
  </si>
  <si>
    <t>目標・計画が不明確、又は未整理</t>
    <rPh sb="0" eb="2">
      <t>モクヒョウ</t>
    </rPh>
    <rPh sb="3" eb="5">
      <t>ケイカク</t>
    </rPh>
    <rPh sb="6" eb="9">
      <t>フメイカク</t>
    </rPh>
    <rPh sb="10" eb="11">
      <t>マタ</t>
    </rPh>
    <rPh sb="12" eb="15">
      <t>ミセイリ</t>
    </rPh>
    <phoneticPr fontId="1"/>
  </si>
  <si>
    <t>計画・目的が異なる取組</t>
    <rPh sb="0" eb="2">
      <t>ケイカク</t>
    </rPh>
    <rPh sb="3" eb="5">
      <t>モクテキ</t>
    </rPh>
    <rPh sb="6" eb="7">
      <t>コト</t>
    </rPh>
    <rPh sb="9" eb="11">
      <t>トリク</t>
    </rPh>
    <phoneticPr fontId="1"/>
  </si>
  <si>
    <t>計画・目的が異なる取組（点数は前回に同じ）</t>
    <rPh sb="0" eb="2">
      <t>ケイカク</t>
    </rPh>
    <rPh sb="3" eb="5">
      <t>モクテキ</t>
    </rPh>
    <rPh sb="6" eb="7">
      <t>コト</t>
    </rPh>
    <rPh sb="9" eb="11">
      <t>トリク</t>
    </rPh>
    <phoneticPr fontId="1"/>
  </si>
  <si>
    <t>未実施の事業所（支店・営業所等）有、または一部従業員のみの取組のため（点数は前回に同じ）</t>
    <rPh sb="29" eb="31">
      <t>トリクミ</t>
    </rPh>
    <phoneticPr fontId="1"/>
  </si>
  <si>
    <t>推奨のみで継続的な実践がない、又は不十分なため</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</si>
  <si>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トリクミ</t>
    </rPh>
    <phoneticPr fontId="1"/>
  </si>
  <si>
    <t>推奨のみで継続的な実践がない、又は不十分なため（点数は前回に同じ）</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</si>
  <si>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t>
    </rPh>
    <phoneticPr fontId="1"/>
  </si>
  <si>
    <t>月１回の産業医面談で常時設置の相談窓口ではないため</t>
    <rPh sb="0" eb="1">
      <t>ツキ</t>
    </rPh>
    <rPh sb="2" eb="3">
      <t>カイ</t>
    </rPh>
    <rPh sb="4" eb="9">
      <t>サンギョウイメンダン</t>
    </rPh>
    <rPh sb="10" eb="12">
      <t>ジョウジ</t>
    </rPh>
    <rPh sb="12" eb="14">
      <t>セッチ</t>
    </rPh>
    <rPh sb="15" eb="19">
      <t>ソウダンマドグチ</t>
    </rPh>
    <phoneticPr fontId="5"/>
  </si>
  <si>
    <t>-</t>
    <phoneticPr fontId="5"/>
  </si>
  <si>
    <t>※レポート記入日入力例　：　2023/12/1</t>
    <rPh sb="5" eb="7">
      <t>キニュウ</t>
    </rPh>
    <rPh sb="7" eb="8">
      <t>ビ</t>
    </rPh>
    <rPh sb="8" eb="11">
      <t>ニュウリョクレイ</t>
    </rPh>
    <phoneticPr fontId="5"/>
  </si>
  <si>
    <t>このシートは東京連合会で使用いたします東京連合会使用</t>
    <rPh sb="6" eb="11">
      <t>トウキョウレンゴウカイ</t>
    </rPh>
    <rPh sb="12" eb="14">
      <t>シヨウ</t>
    </rPh>
    <rPh sb="19" eb="26">
      <t>トウキョウレンゴウカイシヨウ</t>
    </rPh>
    <phoneticPr fontId="5"/>
  </si>
  <si>
    <t>特定保健指導</t>
    <rPh sb="0" eb="6">
      <t>トクテイホケンシドウ</t>
    </rPh>
    <phoneticPr fontId="5"/>
  </si>
  <si>
    <r>
      <rPr>
        <b/>
        <sz val="11"/>
        <color theme="1"/>
        <rFont val="游ゴシック"/>
        <family val="3"/>
        <charset val="128"/>
        <scheme val="minor"/>
      </rPr>
      <t>「健診・保健指導数値」</t>
    </r>
    <r>
      <rPr>
        <sz val="11"/>
        <color theme="1"/>
        <rFont val="游ゴシック"/>
        <family val="2"/>
        <scheme val="minor"/>
      </rPr>
      <t>：健診・保健指導数値を記録します。</t>
    </r>
    <r>
      <rPr>
        <sz val="11"/>
        <color theme="1"/>
        <rFont val="游ゴシック"/>
        <family val="3"/>
        <charset val="128"/>
        <scheme val="minor"/>
      </rPr>
      <t>東京連合会で使用します。</t>
    </r>
    <rPh sb="1" eb="3">
      <t>ケンシン</t>
    </rPh>
    <rPh sb="4" eb="8">
      <t>ホケンシドウ</t>
    </rPh>
    <rPh sb="8" eb="10">
      <t>スウチ</t>
    </rPh>
    <rPh sb="12" eb="14">
      <t>ケンシン</t>
    </rPh>
    <rPh sb="15" eb="21">
      <t>ホケンシドウスウチ</t>
    </rPh>
    <rPh sb="22" eb="24">
      <t>キロク</t>
    </rPh>
    <rPh sb="28" eb="33">
      <t>トウキョウレンゴウカイ</t>
    </rPh>
    <rPh sb="34" eb="36">
      <t>シヨウ</t>
    </rPh>
    <phoneticPr fontId="5"/>
  </si>
  <si>
    <t>該当する項目にチェックを入力します。(一部直接点数を入力する質問があります）</t>
    <rPh sb="0" eb="2">
      <t>ガイトウ</t>
    </rPh>
    <rPh sb="4" eb="6">
      <t>コウモク</t>
    </rPh>
    <rPh sb="12" eb="14">
      <t>ニュウリョク</t>
    </rPh>
    <rPh sb="19" eb="21">
      <t>イチブ</t>
    </rPh>
    <rPh sb="21" eb="23">
      <t>チョクセツ</t>
    </rPh>
    <rPh sb="23" eb="25">
      <t>テンスウ</t>
    </rPh>
    <rPh sb="26" eb="28">
      <t>ニュウリョク</t>
    </rPh>
    <rPh sb="30" eb="32">
      <t>シツモン</t>
    </rPh>
    <phoneticPr fontId="5"/>
  </si>
  <si>
    <t>○質問１．２．５の事前報告について</t>
    <rPh sb="1" eb="3">
      <t>シツモン</t>
    </rPh>
    <rPh sb="9" eb="13">
      <t>ジゼンホウコク</t>
    </rPh>
    <phoneticPr fontId="5"/>
  </si>
  <si>
    <t>事前にまとめて数値報告をいただいた場合は、実績事前報告済みにチェックして</t>
    <rPh sb="0" eb="2">
      <t>ジゼン</t>
    </rPh>
    <rPh sb="7" eb="9">
      <t>スウチ</t>
    </rPh>
    <rPh sb="9" eb="11">
      <t>ホウコク</t>
    </rPh>
    <rPh sb="17" eb="19">
      <t>バアイ</t>
    </rPh>
    <rPh sb="21" eb="28">
      <t>ジッセキジゼンホウコクズ</t>
    </rPh>
    <phoneticPr fontId="5"/>
  </si>
  <si>
    <t>点数のみ入力して採点ができます。銀の認定更新じなどには特にご使用ください。</t>
    <rPh sb="0" eb="2">
      <t>テンスウ</t>
    </rPh>
    <rPh sb="4" eb="6">
      <t>ニュウリョク</t>
    </rPh>
    <rPh sb="8" eb="10">
      <t>サイテン</t>
    </rPh>
    <rPh sb="16" eb="17">
      <t>ギン</t>
    </rPh>
    <rPh sb="18" eb="20">
      <t>ニンテイ</t>
    </rPh>
    <rPh sb="20" eb="22">
      <t>コウシン</t>
    </rPh>
    <rPh sb="27" eb="28">
      <t>トク</t>
    </rPh>
    <rPh sb="30" eb="32">
      <t>シヨウ</t>
    </rPh>
    <phoneticPr fontId="5"/>
  </si>
  <si>
    <t>※2024.12事前報告は、開始前のため、当面の間通常の入力でのご申請をお願いします。</t>
    <rPh sb="8" eb="12">
      <t>ジゼンホウコク</t>
    </rPh>
    <rPh sb="14" eb="17">
      <t>カイシマエ</t>
    </rPh>
    <rPh sb="21" eb="23">
      <t>トウメン</t>
    </rPh>
    <rPh sb="24" eb="25">
      <t>カン</t>
    </rPh>
    <rPh sb="25" eb="27">
      <t>ツウジョウ</t>
    </rPh>
    <rPh sb="28" eb="30">
      <t>ニュウリョク</t>
    </rPh>
    <rPh sb="33" eb="35">
      <t>シンセイ</t>
    </rPh>
    <rPh sb="37" eb="38">
      <t>ネガ</t>
    </rPh>
    <phoneticPr fontId="5"/>
  </si>
  <si>
    <t>　別途ご連絡いたします。</t>
    <rPh sb="1" eb="3">
      <t>ベット</t>
    </rPh>
    <rPh sb="4" eb="6">
      <t>レンラク</t>
    </rPh>
    <phoneticPr fontId="5"/>
  </si>
  <si>
    <t>事業者健診</t>
    <rPh sb="0" eb="5">
      <t>ジギョウシャケンシン</t>
    </rPh>
    <phoneticPr fontId="5"/>
  </si>
  <si>
    <r>
      <t>レポート作成・申請注意事項　（内容を確認し</t>
    </r>
    <r>
      <rPr>
        <sz val="20"/>
        <color theme="1"/>
        <rFont val="Segoe UI Symbol"/>
        <family val="3"/>
      </rPr>
      <t>✓</t>
    </r>
    <r>
      <rPr>
        <sz val="20"/>
        <color theme="1"/>
        <rFont val="BIZ UDゴシック"/>
        <family val="3"/>
        <charset val="128"/>
      </rPr>
      <t>してください。）</t>
    </r>
    <rPh sb="4" eb="6">
      <t>サクセイ</t>
    </rPh>
    <rPh sb="7" eb="9">
      <t>シンセイ</t>
    </rPh>
    <rPh sb="9" eb="11">
      <t>チュウイ</t>
    </rPh>
    <rPh sb="11" eb="13">
      <t>ジコウ</t>
    </rPh>
    <rPh sb="15" eb="17">
      <t>ナイヨウ</t>
    </rPh>
    <rPh sb="18" eb="20">
      <t>カクニン</t>
    </rPh>
    <phoneticPr fontId="5"/>
  </si>
  <si>
    <t>健康企業宣言Step1「銀の認定」実施結果レポート　一次採点</t>
    <rPh sb="26" eb="28">
      <t>イチジ</t>
    </rPh>
    <rPh sb="28" eb="30">
      <t>サイテン</t>
    </rPh>
    <phoneticPr fontId="5"/>
  </si>
  <si>
    <t>一次採点</t>
    <rPh sb="0" eb="2">
      <t>イチジ</t>
    </rPh>
    <rPh sb="2" eb="4">
      <t>サイテン</t>
    </rPh>
    <phoneticPr fontId="5"/>
  </si>
  <si>
    <t>一次採点情報</t>
    <rPh sb="0" eb="2">
      <t>イチジ</t>
    </rPh>
    <phoneticPr fontId="5"/>
  </si>
  <si>
    <t>備考</t>
    <rPh sb="0" eb="2">
      <t>ビコウ</t>
    </rPh>
    <phoneticPr fontId="5"/>
  </si>
  <si>
    <t>「銀の認定」一次採点者　記入欄</t>
    <rPh sb="1" eb="2">
      <t>ギン</t>
    </rPh>
    <rPh sb="3" eb="5">
      <t>ニンテイ</t>
    </rPh>
    <phoneticPr fontId="5"/>
  </si>
  <si>
    <t>「銀の認定」東京連合会　最終採点欄</t>
    <rPh sb="1" eb="2">
      <t>ギン</t>
    </rPh>
    <rPh sb="3" eb="5">
      <t>ニンテイ</t>
    </rPh>
    <phoneticPr fontId="5"/>
  </si>
  <si>
    <t>備考</t>
    <rPh sb="0" eb="2">
      <t>ビコウ</t>
    </rPh>
    <phoneticPr fontId="5"/>
  </si>
  <si>
    <t>Ver1.0.2</t>
    <phoneticPr fontId="5"/>
  </si>
  <si>
    <t>入力シートの関数が正しく作動せず、チェックを入力しても点数に反映されません。</t>
    <rPh sb="0" eb="2">
      <t>ニュウリョク</t>
    </rPh>
    <rPh sb="6" eb="8">
      <t>カンスウ</t>
    </rPh>
    <rPh sb="9" eb="10">
      <t>タダ</t>
    </rPh>
    <rPh sb="12" eb="14">
      <t>サドウ</t>
    </rPh>
    <rPh sb="22" eb="24">
      <t>ニュウリョク</t>
    </rPh>
    <rPh sb="27" eb="29">
      <t>テンスウ</t>
    </rPh>
    <rPh sb="30" eb="32">
      <t>ハンエイ</t>
    </rPh>
    <phoneticPr fontId="5"/>
  </si>
  <si>
    <t>その場合、お手数ですが、点数表示欄に直接ご入力ください。</t>
    <rPh sb="2" eb="4">
      <t>バアイ</t>
    </rPh>
    <rPh sb="6" eb="8">
      <t>テスウ</t>
    </rPh>
    <rPh sb="12" eb="14">
      <t>テンスウ</t>
    </rPh>
    <rPh sb="14" eb="17">
      <t>ヒョウジラン</t>
    </rPh>
    <rPh sb="18" eb="20">
      <t>チョクセツ</t>
    </rPh>
    <rPh sb="21" eb="23">
      <t>ニュウリョク</t>
    </rPh>
    <phoneticPr fontId="5"/>
  </si>
  <si>
    <t>※入力シートはExcel2019以上に対応しております。それ以前のExcelバージョンをご使用の場合、</t>
    <rPh sb="1" eb="3">
      <t>ニュウリョク</t>
    </rPh>
    <rPh sb="16" eb="18">
      <t>イジョウ</t>
    </rPh>
    <rPh sb="19" eb="21">
      <t>タイオウ</t>
    </rPh>
    <rPh sb="30" eb="32">
      <t>イゼン</t>
    </rPh>
    <rPh sb="45" eb="47">
      <t>シヨウ</t>
    </rPh>
    <rPh sb="48" eb="50">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</si>
</sst>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100000"/>
    <numFmt numFmtId="182" formatCode="yyyy/m/d;@"/>
    <numFmt numFmtId="183" formatCode="yyyy&quot;年&quot;m&quot;月&quot;;@"/>
    <numFmt numFmtId="184" formatCode="#####&quot;点&quot;"/>
    <numFmt numFmtId="185" formatCode="##,###&quot; 点&quot;"/>
    <numFmt numFmtId="186" formatCode="[$-F800]dddd\,\ mmmm\ dd\,\ yyyy"/>
    <numFmt numFmtId="187" formatCode="@&quot;健&quot;&quot;康&quot;&quot;保&quot;&quot;険&quot;&quot;組&quot;&quot;合&quot;"/>
  </numFmts>
  <fonts count="19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6"/>
      <color theme="1"/>
      <name val="メイリオ"/>
      <family val="3"/>
      <charset val="128"/>
    </font>
    <font>
      <sz val="11"/>
      <color theme="1"/>
      <name val="HGMaruGothicMPRO"/>
      <family val="3"/>
      <charset val="128"/>
    </font>
    <font>
      <sz val="36"/>
      <color theme="1"/>
      <name val="HGMaruGothicMPRO"/>
      <family val="2"/>
      <charset val="128"/>
    </font>
    <font>
      <sz val="11"/>
      <color theme="1"/>
      <name val="メイリオ"/>
      <family val="3"/>
      <charset val="128"/>
    </font>
    <font>
      <sz val="11"/>
      <color theme="0"/>
      <name val="メイリオ"/>
      <family val="3"/>
      <charset val="128"/>
    </font>
    <font>
      <sz val="14"/>
      <color theme="0"/>
      <name val="メイリオ"/>
      <family val="3"/>
      <charset val="128"/>
    </font>
    <font>
      <b/>
      <sz val="28"/>
      <color rgb="FFFF0000"/>
      <name val="HGMaruGothicMPRO"/>
      <family val="2"/>
      <charset val="128"/>
    </font>
    <font>
      <sz val="28"/>
      <color theme="1"/>
      <name val="HGMaruGothicMPRO"/>
      <family val="2"/>
      <charset val="128"/>
    </font>
    <font>
      <sz val="18"/>
      <color theme="0"/>
      <name val="メイリオ"/>
      <family val="3"/>
      <charset val="128"/>
    </font>
    <font>
      <sz val="22"/>
      <color theme="1"/>
      <name val="HGMaruGothicMPRO"/>
      <family val="2"/>
      <charset val="128"/>
    </font>
    <font>
      <sz val="22"/>
      <color theme="1"/>
      <name val="HGMaruGothicMPRO"/>
      <family val="3"/>
      <charset val="128"/>
    </font>
    <font>
      <sz val="14"/>
      <name val="メイリオ"/>
      <family val="3"/>
      <charset val="128"/>
    </font>
    <font>
      <sz val="11"/>
      <color theme="1"/>
      <name val="Tahoma"/>
      <family val="2"/>
      <charset val="1"/>
    </font>
    <font>
      <b/>
      <sz val="56"/>
      <color rgb="FFFF0000"/>
      <name val="游ゴシック"/>
      <family val="3"/>
      <charset val="128"/>
      <scheme val="minor"/>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theme="1"/>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i/>
      <sz val="14"/>
      <color theme="1"/>
      <name val="BIZ UDPゴシック"/>
      <family val="3"/>
      <charset val="128"/>
    </font>
    <font>
      <i/>
      <sz val="14"/>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8"/>
      <color rgb="FFFF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8"/>
      <color rgb="FF002060"/>
      <name val="Segoe UI Symbol"/>
      <family val="2"/>
    </font>
    <font>
      <sz val="14"/>
      <color rgb="FF002060"/>
      <name val="HGPｺﾞｼｯｸM"/>
      <family val="3"/>
      <charset val="128"/>
    </font>
    <font>
      <sz val="12"/>
      <color rgb="FF002060"/>
      <name val="HGPｺﾞｼｯｸM"/>
      <family val="3"/>
      <charset val="128"/>
    </font>
    <font>
      <sz val="14"/>
      <color theme="0"/>
      <name val="HGPｺﾞｼｯｸM"/>
      <family val="3"/>
      <charset val="128"/>
    </font>
    <font>
      <sz val="9"/>
      <color rgb="FFFFFFFF"/>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color rgb="FF7030A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Segoe UI Symbol"/>
      <family val="3"/>
    </font>
    <font>
      <sz val="14"/>
      <color theme="1"/>
      <name val="メイリオ"/>
      <family val="3"/>
      <charset val="128"/>
    </font>
    <font>
      <sz val="12"/>
      <color theme="1"/>
      <name val="メイリオ"/>
      <family val="3"/>
      <charset val="128"/>
    </font>
    <font>
      <sz val="12"/>
      <name val="HGPｺﾞｼｯｸM"/>
      <family val="3"/>
      <charset val="128"/>
    </font>
    <font>
      <sz val="11"/>
      <color theme="1"/>
      <name val="BIZ UDPゴシック"/>
      <family val="3"/>
      <charset val="128"/>
    </font>
    <font>
      <sz val="20"/>
      <color theme="1"/>
      <name val="游ゴシック"/>
      <family val="2"/>
      <scheme val="minor"/>
    </font>
    <font>
      <u/>
      <sz val="14"/>
      <color theme="1"/>
      <name val="BIZ UDPゴシック"/>
      <family val="3"/>
      <charset val="128"/>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12"/>
      <color theme="1"/>
      <name val="Meiryo UI"/>
      <family val="3"/>
      <charset val="128"/>
    </font>
    <font>
      <sz val="9"/>
      <color rgb="FF000000"/>
      <name val="Meiryo UI"/>
      <family val="3"/>
      <charset val="128"/>
    </font>
    <font>
      <sz val="9"/>
      <color theme="1"/>
      <name val="游ゴシック"/>
      <family val="2"/>
      <scheme val="minor"/>
    </font>
    <font>
      <sz val="9"/>
      <color theme="1"/>
      <name val="Meiryo UI"/>
      <family val="3"/>
      <charset val="128"/>
    </font>
    <font>
      <sz val="9"/>
      <color theme="1"/>
      <name val="メイリオ"/>
      <family val="3"/>
      <charset val="128"/>
    </font>
    <font>
      <sz val="9"/>
      <color theme="1"/>
      <name val="游ゴシック Medium"/>
      <family val="3"/>
      <charset val="128"/>
    </font>
    <font>
      <sz val="9"/>
      <color theme="1"/>
      <name val="BIZ UDPゴシック"/>
      <family val="3"/>
      <charset val="128"/>
    </font>
    <font>
      <sz val="9"/>
      <color theme="1"/>
      <name val="Segoe UI Symbol"/>
      <family val="2"/>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b/>
      <sz val="22"/>
      <color theme="1"/>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9"/>
      <color rgb="FFFF0000"/>
      <name val="BIZ UDPゴシック"/>
      <family val="3"/>
      <charset val="128"/>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16"/>
      <color rgb="FF002060"/>
      <name val="Meiryo UI"/>
      <family val="3"/>
      <charset val="128"/>
    </font>
    <font>
      <sz val="11"/>
      <color rgb="FF002060"/>
      <name val="Meiryo UI"/>
      <family val="3"/>
      <charset val="128"/>
    </font>
    <font>
      <sz val="20"/>
      <color rgb="FF002060"/>
      <name val="游ゴシック"/>
      <family val="2"/>
      <scheme val="minor"/>
    </font>
    <font>
      <sz val="22"/>
      <color theme="1"/>
      <name val="BIZ UDPゴシック"/>
      <family val="3"/>
      <charset val="128"/>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sz val="11"/>
      <color theme="0"/>
      <name val="Meiryo UI"/>
      <family val="3"/>
      <charset val="128"/>
    </font>
    <font>
      <sz val="22"/>
      <color theme="0"/>
      <name val="Meiryo UI"/>
      <family val="3"/>
      <charset val="128"/>
    </font>
    <font>
      <sz val="22"/>
      <color theme="0"/>
      <name val="游ゴシック"/>
      <family val="2"/>
      <scheme val="minor"/>
    </font>
    <font>
      <sz val="20"/>
      <color theme="1"/>
      <name val="Segoe UI Symbol"/>
      <family val="3"/>
    </font>
    <font>
      <b/>
      <sz val="9"/>
      <color rgb="FFFF0000"/>
      <name val="BIZ UDPゴシック"/>
      <family val="3"/>
      <charset val="128"/>
    </font>
  </fonts>
  <fills count="2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theme="1" tint="0.499984740745262"/>
        <bgColor indexed="64"/>
      </patternFill>
    </fill>
    <fill>
      <patternFill patternType="solid">
        <fgColor rgb="FFFFFFFF"/>
        <bgColor indexed="64"/>
      </patternFill>
    </fill>
    <fill>
      <patternFill patternType="solid">
        <fgColor rgb="FFB7DEE8"/>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bgColor indexed="64"/>
      </patternFill>
    </fill>
    <fill>
      <patternFill patternType="solid">
        <fgColor rgb="FF0099F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0.14999847407452621"/>
        <bgColor rgb="FF000000"/>
      </patternFill>
    </fill>
    <fill>
      <patternFill patternType="solid">
        <fgColor rgb="FF00B0F0"/>
        <bgColor indexed="64"/>
      </patternFill>
    </fill>
    <fill>
      <patternFill patternType="solid">
        <fgColor rgb="FF002060"/>
        <bgColor indexed="64"/>
      </patternFill>
    </fill>
    <fill>
      <patternFill patternType="solid">
        <fgColor rgb="FF006666"/>
        <bgColor indexed="64"/>
      </patternFill>
    </fill>
    <fill>
      <patternFill patternType="solid">
        <fgColor theme="9" tint="0.59999389629810485"/>
        <bgColor indexed="64"/>
      </patternFill>
    </fill>
  </fills>
  <borders count="104">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FF0000"/>
      </bottom>
      <diagonal/>
    </border>
    <border>
      <left style="thick">
        <color rgb="FFFF0000"/>
      </left>
      <right style="thin">
        <color rgb="FFFF0000"/>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rgb="FFFF0000"/>
      </left>
      <right style="medium">
        <color rgb="FFFF0000"/>
      </right>
      <top style="thick">
        <color rgb="FFFF0000"/>
      </top>
      <bottom style="thick">
        <color rgb="FFFF0000"/>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medium">
        <color indexed="64"/>
      </bottom>
      <diagonal/>
    </border>
    <border>
      <left/>
      <right style="dashed">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ashed">
        <color indexed="64"/>
      </left>
      <right/>
      <top style="thin">
        <color indexed="64"/>
      </top>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dashed">
        <color indexed="64"/>
      </left>
      <right/>
      <top style="double">
        <color indexed="64"/>
      </top>
      <bottom/>
      <diagonal/>
    </border>
    <border>
      <left/>
      <right style="dashed">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s>
  <cellStyleXfs count="3">
    <xf numFmtId="0" fontId="0" fillId="0" borderId="0"/>
    <xf numFmtId="0" fontId="4" fillId="0" borderId="0">
      <alignment vertical="center"/>
    </xf>
    <xf numFmtId="0" fontId="2" fillId="0" borderId="0">
      <alignment vertical="center"/>
    </xf>
  </cellStyleXfs>
  <cellXfs count="1232">
    <xf numFmtId="0" fontId="0" fillId="0" borderId="0" xfId="0"/>
    <xf numFmtId="179" fontId="9" fillId="0" borderId="16" xfId="0" applyNumberFormat="1" applyFont="1" applyBorder="1" applyAlignment="1">
      <alignment horizontal="center"/>
    </xf>
    <xf numFmtId="0" fontId="9" fillId="0" borderId="16" xfId="0" applyFont="1" applyBorder="1" applyAlignment="1">
      <alignment horizontal="center"/>
    </xf>
    <xf numFmtId="178" fontId="9" fillId="0" borderId="16" xfId="0" applyNumberFormat="1" applyFont="1" applyBorder="1" applyAlignment="1">
      <alignment horizontal="center"/>
    </xf>
    <xf numFmtId="0" fontId="10" fillId="0" borderId="0" xfId="0" applyFont="1" applyAlignment="1">
      <alignment vertical="center"/>
    </xf>
    <xf numFmtId="0" fontId="11" fillId="0" borderId="0" xfId="0" applyFont="1" applyAlignment="1">
      <alignment horizontal="center" vertical="center"/>
    </xf>
    <xf numFmtId="178" fontId="9" fillId="0" borderId="0" xfId="0" applyNumberFormat="1" applyFont="1" applyAlignment="1">
      <alignment horizontal="center"/>
    </xf>
    <xf numFmtId="0" fontId="11" fillId="0" borderId="0" xfId="0" applyFont="1" applyAlignment="1">
      <alignment horizontal="center" vertical="center" wrapText="1"/>
    </xf>
    <xf numFmtId="0" fontId="12" fillId="5" borderId="16" xfId="0" applyFont="1" applyFill="1" applyBorder="1" applyAlignment="1">
      <alignment horizontal="center"/>
    </xf>
    <xf numFmtId="0" fontId="12" fillId="5" borderId="18" xfId="0" applyFont="1" applyFill="1" applyBorder="1" applyAlignment="1">
      <alignment horizontal="center"/>
    </xf>
    <xf numFmtId="0" fontId="12" fillId="5" borderId="16" xfId="0" applyFont="1" applyFill="1" applyBorder="1" applyAlignment="1">
      <alignment horizontal="center" vertical="center"/>
    </xf>
    <xf numFmtId="0" fontId="14" fillId="6" borderId="0" xfId="1" applyFont="1" applyFill="1">
      <alignment vertical="center"/>
    </xf>
    <xf numFmtId="0" fontId="0" fillId="0" borderId="21" xfId="0" applyBorder="1"/>
    <xf numFmtId="0" fontId="15" fillId="0" borderId="16" xfId="0" applyFont="1" applyBorder="1" applyAlignment="1">
      <alignment horizontal="left" vertical="center" indent="1"/>
    </xf>
    <xf numFmtId="0" fontId="16" fillId="5" borderId="16" xfId="0" applyFont="1" applyFill="1" applyBorder="1" applyAlignment="1">
      <alignment horizontal="distributed" indent="2"/>
    </xf>
    <xf numFmtId="0" fontId="17" fillId="0" borderId="16" xfId="0" applyFont="1" applyBorder="1" applyAlignment="1">
      <alignment horizontal="left" indent="1"/>
    </xf>
    <xf numFmtId="0" fontId="18" fillId="0" borderId="16" xfId="0" applyFont="1" applyBorder="1" applyAlignment="1">
      <alignment horizontal="left" indent="1"/>
    </xf>
    <xf numFmtId="0" fontId="19" fillId="0" borderId="16" xfId="0" applyFont="1" applyBorder="1" applyAlignment="1">
      <alignment horizontal="center"/>
    </xf>
    <xf numFmtId="0" fontId="8" fillId="0" borderId="16" xfId="0" applyFont="1" applyBorder="1" applyAlignment="1">
      <alignment vertical="center" textRotation="255"/>
    </xf>
    <xf numFmtId="0" fontId="13" fillId="0" borderId="0" xfId="0" applyFont="1"/>
    <xf numFmtId="178" fontId="20" fillId="0" borderId="0" xfId="0" applyNumberFormat="1" applyFont="1"/>
    <xf numFmtId="178" fontId="0" fillId="0" borderId="0" xfId="0" applyNumberFormat="1"/>
    <xf numFmtId="0" fontId="21" fillId="6" borderId="23" xfId="0" applyFont="1" applyFill="1" applyBorder="1" applyAlignment="1">
      <alignment horizontal="center" vertical="center"/>
    </xf>
    <xf numFmtId="0" fontId="53" fillId="0" borderId="0" xfId="0" applyFont="1"/>
    <xf numFmtId="0" fontId="53" fillId="0" borderId="0" xfId="0" applyFont="1" applyProtection="1">
      <protection locked="0"/>
    </xf>
    <xf numFmtId="0" fontId="53" fillId="9" borderId="0" xfId="0" applyFont="1" applyFill="1" applyAlignment="1">
      <alignment horizontal="center"/>
    </xf>
    <xf numFmtId="0" fontId="53" fillId="9" borderId="0" xfId="0" applyFont="1" applyFill="1" applyAlignment="1" applyProtection="1">
      <alignment horizontal="center"/>
      <protection locked="0"/>
    </xf>
    <xf numFmtId="0" fontId="107" fillId="0" borderId="0" xfId="0" applyFont="1"/>
    <xf numFmtId="0" fontId="127" fillId="0" borderId="0" xfId="0" applyFont="1"/>
    <xf numFmtId="0" fontId="107" fillId="0" borderId="0" xfId="0" applyFont="1" applyAlignment="1">
      <alignment horizontal="right" vertical="center"/>
    </xf>
    <xf numFmtId="0" fontId="107" fillId="0" borderId="16" xfId="0" applyFont="1" applyBorder="1" applyAlignment="1">
      <alignment vertical="center"/>
    </xf>
    <xf numFmtId="0" fontId="148" fillId="0" borderId="0" xfId="1" applyFont="1">
      <alignment vertical="center"/>
    </xf>
    <xf numFmtId="0" fontId="149" fillId="0" borderId="0" xfId="0" applyFont="1"/>
    <xf numFmtId="0" fontId="148" fillId="0" borderId="0" xfId="1" applyFont="1" applyAlignment="1"/>
    <xf numFmtId="0" fontId="150" fillId="0" borderId="0" xfId="1" applyFont="1" applyAlignment="1"/>
    <xf numFmtId="0" fontId="150" fillId="0" borderId="0" xfId="0" applyFont="1"/>
    <xf numFmtId="0" fontId="149" fillId="0" borderId="0" xfId="0" applyFont="1" applyAlignment="1">
      <alignment vertical="center"/>
    </xf>
    <xf numFmtId="0" fontId="150" fillId="0" borderId="0" xfId="0" applyFont="1" applyAlignment="1">
      <alignment vertical="center"/>
    </xf>
    <xf numFmtId="14" fontId="150" fillId="0" borderId="0" xfId="0" applyNumberFormat="1" applyFont="1" applyAlignment="1">
      <alignment vertical="center"/>
    </xf>
    <xf numFmtId="0" fontId="151" fillId="0" borderId="0" xfId="1" applyFont="1">
      <alignment vertical="center"/>
    </xf>
    <xf numFmtId="0" fontId="149" fillId="10" borderId="0" xfId="0" applyFont="1" applyFill="1" applyAlignment="1">
      <alignment vertical="center"/>
    </xf>
    <xf numFmtId="0" fontId="153" fillId="10" borderId="0" xfId="0" applyFont="1" applyFill="1" applyAlignment="1">
      <alignment vertical="center"/>
    </xf>
    <xf numFmtId="0" fontId="149" fillId="19" borderId="0" xfId="0" applyFont="1" applyFill="1" applyAlignment="1">
      <alignment vertical="center"/>
    </xf>
    <xf numFmtId="0" fontId="149" fillId="20" borderId="0" xfId="0" applyFont="1" applyFill="1" applyAlignment="1">
      <alignment vertical="center"/>
    </xf>
    <xf numFmtId="3" fontId="149" fillId="20" borderId="0" xfId="0" applyNumberFormat="1" applyFont="1" applyFill="1" applyAlignment="1">
      <alignment vertical="center"/>
    </xf>
    <xf numFmtId="0" fontId="0" fillId="0" borderId="8" xfId="0" applyBorder="1"/>
    <xf numFmtId="0" fontId="107" fillId="0" borderId="85" xfId="0" applyFont="1" applyBorder="1"/>
    <xf numFmtId="0" fontId="107" fillId="0" borderId="85" xfId="0" applyFont="1" applyBorder="1" applyAlignment="1">
      <alignment horizontal="center"/>
    </xf>
    <xf numFmtId="0" fontId="107" fillId="11" borderId="85" xfId="0" applyFont="1" applyFill="1" applyBorder="1"/>
    <xf numFmtId="0" fontId="107" fillId="11" borderId="85" xfId="0" applyFont="1" applyFill="1" applyBorder="1" applyAlignment="1">
      <alignment horizontal="center"/>
    </xf>
    <xf numFmtId="0" fontId="107" fillId="21" borderId="0" xfId="0" applyFont="1" applyFill="1"/>
    <xf numFmtId="0" fontId="107" fillId="0" borderId="0" xfId="0" applyFont="1" applyAlignment="1">
      <alignment vertical="center"/>
    </xf>
    <xf numFmtId="0" fontId="110" fillId="0" borderId="8" xfId="0" applyFont="1" applyBorder="1"/>
    <xf numFmtId="0" fontId="107" fillId="0" borderId="16" xfId="0" applyFont="1" applyBorder="1"/>
    <xf numFmtId="0" fontId="107" fillId="10" borderId="16" xfId="0" applyFont="1" applyFill="1" applyBorder="1"/>
    <xf numFmtId="0" fontId="107" fillId="10" borderId="85" xfId="0" applyFont="1" applyFill="1" applyBorder="1" applyAlignment="1">
      <alignment horizontal="center"/>
    </xf>
    <xf numFmtId="0" fontId="107" fillId="0" borderId="33" xfId="0" applyFont="1" applyBorder="1"/>
    <xf numFmtId="0" fontId="107" fillId="10" borderId="33" xfId="0" applyFont="1" applyFill="1" applyBorder="1"/>
    <xf numFmtId="184" fontId="110" fillId="0" borderId="16" xfId="0" applyNumberFormat="1" applyFont="1" applyBorder="1" applyAlignment="1" applyProtection="1">
      <alignment horizontal="center" vertical="center"/>
      <protection locked="0"/>
    </xf>
    <xf numFmtId="186" fontId="110" fillId="0" borderId="16" xfId="0" applyNumberFormat="1" applyFont="1" applyBorder="1" applyAlignment="1" applyProtection="1">
      <alignment horizontal="center" vertical="center"/>
      <protection locked="0"/>
    </xf>
    <xf numFmtId="0" fontId="147" fillId="2" borderId="32" xfId="1" applyFont="1" applyFill="1" applyBorder="1" applyAlignment="1">
      <alignment horizontal="distributed" vertical="center" wrapText="1" indent="3"/>
    </xf>
    <xf numFmtId="0" fontId="147" fillId="2" borderId="32" xfId="1" applyFont="1" applyFill="1" applyBorder="1" applyAlignment="1">
      <alignment horizontal="distributed" vertical="center" wrapText="1" indent="2"/>
    </xf>
    <xf numFmtId="0" fontId="107" fillId="0" borderId="0" xfId="0" applyFont="1" applyAlignment="1">
      <alignment horizontal="center" wrapText="1"/>
    </xf>
    <xf numFmtId="49" fontId="2" fillId="8" borderId="16" xfId="2" applyNumberFormat="1" applyFill="1" applyBorder="1" applyAlignment="1">
      <alignment horizontal="center" vertical="top"/>
    </xf>
    <xf numFmtId="0" fontId="2" fillId="8" borderId="16" xfId="2" applyFill="1" applyBorder="1" applyAlignment="1">
      <alignment horizontal="center" vertical="top"/>
    </xf>
    <xf numFmtId="0" fontId="2" fillId="8" borderId="16" xfId="2" applyFill="1" applyBorder="1" applyAlignment="1">
      <alignment horizontal="center" vertical="center"/>
    </xf>
    <xf numFmtId="0" fontId="2" fillId="0" borderId="0" xfId="2">
      <alignment vertical="center"/>
    </xf>
    <xf numFmtId="0" fontId="2" fillId="0" borderId="16" xfId="2" applyBorder="1">
      <alignment vertical="center"/>
    </xf>
    <xf numFmtId="49" fontId="2" fillId="0" borderId="16" xfId="2" applyNumberFormat="1" applyBorder="1" applyAlignment="1">
      <alignment horizontal="center" vertical="top"/>
    </xf>
    <xf numFmtId="0" fontId="2" fillId="0" borderId="16" xfId="2" applyBorder="1" applyAlignment="1">
      <alignment horizontal="left" vertical="top"/>
    </xf>
    <xf numFmtId="49" fontId="2" fillId="0" borderId="0" xfId="2" applyNumberFormat="1" applyAlignment="1">
      <alignment horizontal="center" vertical="top"/>
    </xf>
    <xf numFmtId="0" fontId="2" fillId="0" borderId="0" xfId="2" applyAlignment="1">
      <alignment horizontal="left" vertical="top"/>
    </xf>
    <xf numFmtId="0" fontId="150" fillId="0" borderId="0" xfId="1" applyFont="1">
      <alignment vertical="center"/>
    </xf>
    <xf numFmtId="182" fontId="150" fillId="0" borderId="0" xfId="0" applyNumberFormat="1" applyFont="1" applyAlignment="1">
      <alignment vertical="center"/>
    </xf>
    <xf numFmtId="182" fontId="150" fillId="0" borderId="0" xfId="1" applyNumberFormat="1" applyFont="1">
      <alignment vertical="center"/>
    </xf>
    <xf numFmtId="182" fontId="148" fillId="0" borderId="0" xfId="1" applyNumberFormat="1" applyFont="1">
      <alignment vertical="center"/>
    </xf>
    <xf numFmtId="3" fontId="150" fillId="0" borderId="0" xfId="0" applyNumberFormat="1" applyFont="1" applyAlignment="1">
      <alignment vertical="center"/>
    </xf>
    <xf numFmtId="0" fontId="150" fillId="9" borderId="0" xfId="0" applyFont="1" applyFill="1" applyAlignment="1">
      <alignment vertical="center"/>
    </xf>
    <xf numFmtId="0" fontId="149" fillId="12" borderId="0" xfId="0" applyFont="1" applyFill="1" applyAlignment="1">
      <alignment vertical="center"/>
    </xf>
    <xf numFmtId="3" fontId="149" fillId="12" borderId="0" xfId="0" applyNumberFormat="1" applyFont="1" applyFill="1" applyAlignment="1">
      <alignment vertical="center"/>
    </xf>
    <xf numFmtId="0" fontId="149" fillId="3" borderId="0" xfId="0" applyFont="1" applyFill="1" applyAlignment="1">
      <alignment vertical="center"/>
    </xf>
    <xf numFmtId="3" fontId="149" fillId="3" borderId="0" xfId="0" applyNumberFormat="1" applyFont="1" applyFill="1" applyAlignment="1">
      <alignment vertical="center"/>
    </xf>
    <xf numFmtId="0" fontId="149" fillId="24" borderId="0" xfId="0" applyFont="1" applyFill="1" applyAlignment="1">
      <alignment vertical="center"/>
    </xf>
    <xf numFmtId="0" fontId="181" fillId="0" borderId="0" xfId="0" applyFont="1"/>
    <xf numFmtId="0" fontId="182" fillId="0" borderId="0" xfId="0" applyFont="1"/>
    <xf numFmtId="0" fontId="183" fillId="0" borderId="0" xfId="0" applyFont="1"/>
    <xf numFmtId="0" fontId="38" fillId="0" borderId="0" xfId="1" applyFont="1" applyAlignment="1">
      <alignment horizontal="left" vertical="center" wrapText="1"/>
    </xf>
    <xf numFmtId="0" fontId="119" fillId="0" borderId="0" xfId="1" applyFont="1" applyAlignment="1">
      <alignment horizontal="left" vertical="center" wrapText="1"/>
    </xf>
    <xf numFmtId="0" fontId="38" fillId="0" borderId="0" xfId="1" applyFont="1">
      <alignment vertical="center"/>
    </xf>
    <xf numFmtId="0" fontId="130" fillId="0" borderId="0" xfId="1" applyFont="1" applyAlignment="1">
      <alignment horizontal="right" vertical="top"/>
    </xf>
    <xf numFmtId="0" fontId="25" fillId="0" borderId="0" xfId="1" applyFont="1" applyAlignment="1">
      <alignment vertical="center" wrapText="1"/>
    </xf>
    <xf numFmtId="0" fontId="53" fillId="0" borderId="0" xfId="1" applyFont="1">
      <alignment vertical="center"/>
    </xf>
    <xf numFmtId="179" fontId="25" fillId="0" borderId="0" xfId="1" applyNumberFormat="1" applyFont="1">
      <alignment vertical="center"/>
    </xf>
    <xf numFmtId="0" fontId="25" fillId="0" borderId="0" xfId="1" applyFont="1">
      <alignment vertical="center"/>
    </xf>
    <xf numFmtId="182" fontId="53" fillId="0" borderId="0" xfId="1" applyNumberFormat="1" applyFont="1" applyAlignment="1"/>
    <xf numFmtId="0" fontId="46" fillId="0" borderId="0" xfId="1" applyFont="1" applyAlignment="1">
      <alignment vertical="center" wrapText="1"/>
    </xf>
    <xf numFmtId="0" fontId="48" fillId="0" borderId="0" xfId="1" applyFont="1" applyAlignment="1">
      <alignment vertical="center" wrapText="1"/>
    </xf>
    <xf numFmtId="0" fontId="88" fillId="0" borderId="0" xfId="1" applyFont="1" applyAlignment="1">
      <alignment horizontal="center" vertical="center" wrapText="1"/>
    </xf>
    <xf numFmtId="0" fontId="45" fillId="0" borderId="0" xfId="1" applyFont="1" applyAlignment="1">
      <alignment vertical="center" wrapText="1"/>
    </xf>
    <xf numFmtId="0" fontId="25" fillId="0" borderId="0" xfId="0" applyFont="1" applyAlignment="1">
      <alignment vertical="center"/>
    </xf>
    <xf numFmtId="0" fontId="40" fillId="0" borderId="0" xfId="1" applyFont="1" applyAlignment="1">
      <alignment horizontal="right" vertical="center"/>
    </xf>
    <xf numFmtId="0" fontId="25" fillId="0" borderId="0" xfId="1" applyFont="1" applyAlignment="1">
      <alignment wrapText="1"/>
    </xf>
    <xf numFmtId="0" fontId="25" fillId="0" borderId="0" xfId="1" applyFont="1" applyAlignment="1">
      <alignment vertical="top" wrapText="1"/>
    </xf>
    <xf numFmtId="0" fontId="46" fillId="0" borderId="0" xfId="1" applyFont="1" applyAlignment="1"/>
    <xf numFmtId="0" fontId="63" fillId="0" borderId="0" xfId="1" applyFont="1" applyAlignment="1"/>
    <xf numFmtId="0" fontId="25" fillId="0" borderId="71" xfId="0" applyFont="1" applyBorder="1" applyAlignment="1">
      <alignment vertical="center"/>
    </xf>
    <xf numFmtId="0" fontId="25" fillId="0" borderId="72" xfId="0" applyFont="1" applyBorder="1" applyAlignment="1">
      <alignment vertical="center"/>
    </xf>
    <xf numFmtId="0" fontId="120" fillId="0" borderId="72" xfId="0" applyFont="1" applyBorder="1"/>
    <xf numFmtId="0" fontId="40" fillId="0" borderId="72" xfId="1" applyFont="1" applyBorder="1" applyAlignment="1">
      <alignment horizontal="right" vertical="center"/>
    </xf>
    <xf numFmtId="0" fontId="25" fillId="0" borderId="73" xfId="1" applyFont="1" applyBorder="1" applyAlignment="1">
      <alignment vertical="center" wrapText="1"/>
    </xf>
    <xf numFmtId="0" fontId="107" fillId="0" borderId="0" xfId="0" applyFont="1" applyAlignment="1">
      <alignment horizontal="left" vertical="center" wrapText="1" indent="1"/>
    </xf>
    <xf numFmtId="0" fontId="106" fillId="0" borderId="0" xfId="1" applyFont="1" applyAlignment="1">
      <alignment horizontal="left" vertical="center" wrapText="1" indent="3"/>
    </xf>
    <xf numFmtId="0" fontId="107" fillId="0" borderId="0" xfId="0" applyFont="1" applyAlignment="1">
      <alignment horizontal="center" vertical="center" wrapText="1"/>
    </xf>
    <xf numFmtId="0" fontId="25" fillId="0" borderId="0" xfId="1" applyFont="1" applyAlignment="1">
      <alignment horizontal="center" vertical="center" wrapText="1"/>
    </xf>
    <xf numFmtId="0" fontId="23" fillId="0" borderId="59" xfId="1" applyFont="1" applyBorder="1" applyAlignment="1">
      <alignment horizontal="center" vertical="center"/>
    </xf>
    <xf numFmtId="0" fontId="0" fillId="0" borderId="0" xfId="0" applyAlignment="1">
      <alignment vertical="center"/>
    </xf>
    <xf numFmtId="0" fontId="40" fillId="0" borderId="48" xfId="1" applyFont="1" applyBorder="1" applyAlignment="1">
      <alignment horizontal="right" vertical="center"/>
    </xf>
    <xf numFmtId="0" fontId="108" fillId="0" borderId="0" xfId="1" applyFont="1" applyAlignment="1">
      <alignment horizontal="left" vertical="center" indent="3"/>
    </xf>
    <xf numFmtId="0" fontId="122" fillId="0" borderId="0" xfId="1" applyFont="1" applyAlignment="1">
      <alignment horizontal="center" vertical="center"/>
    </xf>
    <xf numFmtId="0" fontId="23" fillId="0" borderId="0" xfId="1" applyFont="1" applyAlignment="1">
      <alignment horizontal="center" vertical="center" wrapText="1"/>
    </xf>
    <xf numFmtId="182" fontId="108" fillId="2" borderId="32" xfId="0" applyNumberFormat="1" applyFont="1" applyFill="1" applyBorder="1" applyAlignment="1">
      <alignment horizontal="center" vertical="center" wrapText="1"/>
    </xf>
    <xf numFmtId="0" fontId="25" fillId="0" borderId="59" xfId="0" applyFont="1" applyBorder="1" applyAlignment="1">
      <alignment vertical="center"/>
    </xf>
    <xf numFmtId="0" fontId="31" fillId="0" borderId="0" xfId="1" applyFont="1" applyAlignment="1">
      <alignment horizontal="left" vertical="center"/>
    </xf>
    <xf numFmtId="0" fontId="27" fillId="0" borderId="0" xfId="1" applyFont="1" applyAlignment="1">
      <alignment horizontal="left" vertical="center"/>
    </xf>
    <xf numFmtId="0" fontId="23" fillId="0" borderId="0" xfId="1" applyFont="1" applyAlignment="1">
      <alignment vertical="center" wrapText="1"/>
    </xf>
    <xf numFmtId="0" fontId="23" fillId="0" borderId="59" xfId="1" applyFont="1" applyBorder="1">
      <alignment vertical="center"/>
    </xf>
    <xf numFmtId="0" fontId="23" fillId="0" borderId="48" xfId="1" applyFont="1" applyBorder="1" applyAlignment="1">
      <alignment vertical="center" wrapText="1"/>
    </xf>
    <xf numFmtId="0" fontId="33" fillId="0" borderId="0" xfId="1" applyFont="1" applyAlignment="1">
      <alignment horizontal="center" vertical="center"/>
    </xf>
    <xf numFmtId="0" fontId="22" fillId="0" borderId="0" xfId="1" applyFont="1" applyAlignment="1">
      <alignment vertical="center" wrapText="1"/>
    </xf>
    <xf numFmtId="0" fontId="23" fillId="0" borderId="59" xfId="1" applyFont="1" applyBorder="1" applyAlignment="1">
      <alignment vertical="center" wrapText="1"/>
    </xf>
    <xf numFmtId="0" fontId="106" fillId="0" borderId="0" xfId="1" applyFont="1" applyAlignment="1">
      <alignment horizontal="distributed" vertical="center" wrapText="1" indent="6"/>
    </xf>
    <xf numFmtId="0" fontId="106" fillId="0" borderId="0" xfId="1" applyFont="1" applyAlignment="1">
      <alignment horizontal="left" vertical="center" wrapText="1" indent="1"/>
    </xf>
    <xf numFmtId="0" fontId="121" fillId="0" borderId="0" xfId="1" applyFont="1" applyAlignment="1">
      <alignment horizontal="left" vertical="top"/>
    </xf>
    <xf numFmtId="0" fontId="32" fillId="0" borderId="0" xfId="1" applyFont="1">
      <alignment vertical="center"/>
    </xf>
    <xf numFmtId="0" fontId="121" fillId="0" borderId="0" xfId="1" applyFont="1" applyAlignment="1">
      <alignment horizontal="right" vertical="top"/>
    </xf>
    <xf numFmtId="0" fontId="23" fillId="0" borderId="74" xfId="1" applyFont="1" applyBorder="1" applyAlignment="1">
      <alignment vertical="center" wrapText="1"/>
    </xf>
    <xf numFmtId="0" fontId="23" fillId="0" borderId="68" xfId="1" applyFont="1" applyBorder="1" applyAlignment="1">
      <alignment vertical="center" wrapText="1"/>
    </xf>
    <xf numFmtId="0" fontId="23" fillId="0" borderId="75" xfId="1" applyFont="1" applyBorder="1" applyAlignment="1">
      <alignment vertical="center" wrapText="1"/>
    </xf>
    <xf numFmtId="0" fontId="0" fillId="0" borderId="0" xfId="0" applyAlignment="1">
      <alignment horizontal="center" vertical="center" wrapText="1"/>
    </xf>
    <xf numFmtId="0" fontId="104" fillId="0" borderId="0" xfId="1" applyFont="1" applyAlignment="1">
      <alignment horizontal="center" vertical="center" wrapText="1"/>
    </xf>
    <xf numFmtId="0" fontId="0" fillId="0" borderId="0" xfId="0" applyAlignment="1">
      <alignment vertical="center" wrapText="1"/>
    </xf>
    <xf numFmtId="0" fontId="105" fillId="0" borderId="0" xfId="0" applyFont="1" applyAlignment="1">
      <alignment horizontal="center" vertical="center"/>
    </xf>
    <xf numFmtId="0" fontId="100" fillId="0" borderId="0" xfId="0" applyFont="1" applyAlignment="1">
      <alignment horizontal="center" vertical="center"/>
    </xf>
    <xf numFmtId="0" fontId="47" fillId="0" borderId="0" xfId="0" applyFont="1" applyAlignment="1">
      <alignment horizontal="center" vertical="center"/>
    </xf>
    <xf numFmtId="0" fontId="177" fillId="0" borderId="0" xfId="0" applyFont="1"/>
    <xf numFmtId="0" fontId="0" fillId="0" borderId="0" xfId="0" applyAlignment="1">
      <alignment horizontal="center" vertical="center"/>
    </xf>
    <xf numFmtId="0" fontId="32" fillId="0" borderId="0" xfId="1" applyFont="1" applyAlignment="1">
      <alignment horizontal="center" vertical="center"/>
    </xf>
    <xf numFmtId="0" fontId="120" fillId="0" borderId="0" xfId="0" applyFont="1"/>
    <xf numFmtId="0" fontId="110" fillId="0" borderId="0" xfId="0" applyFont="1" applyAlignment="1">
      <alignment horizontal="left"/>
    </xf>
    <xf numFmtId="0" fontId="111" fillId="0" borderId="72" xfId="0" applyFont="1" applyBorder="1" applyAlignment="1">
      <alignment horizontal="left" vertical="center"/>
    </xf>
    <xf numFmtId="0" fontId="0" fillId="0" borderId="72" xfId="0" applyBorder="1" applyAlignment="1">
      <alignment horizontal="center" vertical="center"/>
    </xf>
    <xf numFmtId="0" fontId="32" fillId="0" borderId="72" xfId="1" applyFont="1" applyBorder="1" applyAlignment="1">
      <alignment horizontal="center" vertical="center"/>
    </xf>
    <xf numFmtId="181" fontId="41" fillId="0" borderId="72" xfId="1" applyNumberFormat="1" applyFont="1" applyBorder="1">
      <alignment vertical="center"/>
    </xf>
    <xf numFmtId="0" fontId="27" fillId="0" borderId="72" xfId="1" applyFont="1" applyBorder="1" applyAlignment="1">
      <alignment horizontal="left" vertical="center"/>
    </xf>
    <xf numFmtId="0" fontId="25" fillId="0" borderId="72" xfId="1" applyFont="1" applyBorder="1" applyAlignment="1">
      <alignment horizontal="center" vertical="center" wrapText="1"/>
    </xf>
    <xf numFmtId="0" fontId="23" fillId="0" borderId="72" xfId="1" applyFont="1" applyBorder="1" applyAlignment="1">
      <alignment horizontal="center" vertical="center" wrapText="1"/>
    </xf>
    <xf numFmtId="0" fontId="23" fillId="0" borderId="73" xfId="1" applyFont="1" applyBorder="1" applyAlignment="1">
      <alignment horizontal="center" vertical="center" wrapText="1"/>
    </xf>
    <xf numFmtId="0" fontId="122" fillId="0" borderId="0" xfId="1" applyFont="1" applyAlignment="1">
      <alignment horizontal="center" vertical="center" wrapText="1"/>
    </xf>
    <xf numFmtId="184" fontId="28" fillId="0" borderId="16" xfId="0" applyNumberFormat="1" applyFont="1" applyBorder="1" applyAlignment="1">
      <alignment horizontal="center"/>
    </xf>
    <xf numFmtId="177" fontId="42" fillId="0" borderId="0" xfId="1" applyNumberFormat="1" applyFont="1" applyAlignment="1">
      <alignment vertical="center" wrapText="1"/>
    </xf>
    <xf numFmtId="178" fontId="38" fillId="0" borderId="0" xfId="1" applyNumberFormat="1" applyFont="1" applyAlignment="1">
      <alignment vertical="center" wrapText="1"/>
    </xf>
    <xf numFmtId="177" fontId="26" fillId="0" borderId="0" xfId="1" applyNumberFormat="1" applyFont="1" applyAlignment="1">
      <alignment vertical="center" wrapText="1"/>
    </xf>
    <xf numFmtId="176" fontId="43" fillId="0" borderId="0" xfId="1" applyNumberFormat="1" applyFont="1" applyAlignment="1">
      <alignment vertical="center" wrapText="1"/>
    </xf>
    <xf numFmtId="0" fontId="25" fillId="0" borderId="0" xfId="0" applyFont="1" applyAlignment="1">
      <alignment vertical="center" wrapText="1" shrinkToFit="1"/>
    </xf>
    <xf numFmtId="0" fontId="111" fillId="0" borderId="0" xfId="0" applyFont="1" applyAlignment="1">
      <alignment horizontal="left" vertical="center"/>
    </xf>
    <xf numFmtId="179" fontId="34" fillId="0" borderId="0" xfId="0" applyNumberFormat="1" applyFont="1" applyAlignment="1">
      <alignment horizontal="center" vertical="center" shrinkToFit="1"/>
    </xf>
    <xf numFmtId="178" fontId="41" fillId="0" borderId="0" xfId="1" applyNumberFormat="1" applyFont="1">
      <alignment vertical="center"/>
    </xf>
    <xf numFmtId="0" fontId="23" fillId="0" borderId="48" xfId="1" applyFont="1" applyBorder="1" applyAlignment="1">
      <alignment horizontal="center" vertical="center" wrapText="1"/>
    </xf>
    <xf numFmtId="0" fontId="38" fillId="0" borderId="0" xfId="1" applyFont="1" applyAlignment="1">
      <alignment vertical="center" wrapText="1"/>
    </xf>
    <xf numFmtId="177" fontId="38" fillId="0" borderId="0" xfId="1" applyNumberFormat="1" applyFont="1" applyAlignment="1">
      <alignment vertical="center" wrapText="1"/>
    </xf>
    <xf numFmtId="176" fontId="44" fillId="0" borderId="0" xfId="1" applyNumberFormat="1" applyFont="1" applyAlignment="1">
      <alignment vertical="center" wrapText="1"/>
    </xf>
    <xf numFmtId="0" fontId="25" fillId="0" borderId="0" xfId="0" applyFont="1" applyAlignment="1">
      <alignment vertical="top" wrapText="1"/>
    </xf>
    <xf numFmtId="0" fontId="25" fillId="0" borderId="0" xfId="1" applyFont="1" applyAlignment="1">
      <alignment horizontal="left" vertical="center" wrapText="1"/>
    </xf>
    <xf numFmtId="0" fontId="36" fillId="0" borderId="0" xfId="1" applyFont="1" applyAlignment="1">
      <alignment horizontal="center" vertical="center"/>
    </xf>
    <xf numFmtId="178" fontId="41" fillId="0" borderId="0" xfId="1" applyNumberFormat="1" applyFont="1" applyAlignment="1">
      <alignment horizontal="center" vertical="center"/>
    </xf>
    <xf numFmtId="178" fontId="41" fillId="0" borderId="48" xfId="1" applyNumberFormat="1" applyFont="1" applyBorder="1" applyAlignment="1">
      <alignment horizontal="center" vertical="center"/>
    </xf>
    <xf numFmtId="0" fontId="24" fillId="0" borderId="0" xfId="1" applyFont="1" applyAlignment="1">
      <alignment vertical="center" wrapText="1"/>
    </xf>
    <xf numFmtId="0" fontId="109" fillId="0" borderId="68" xfId="0" applyFont="1" applyBorder="1" applyAlignment="1">
      <alignment horizontal="left" vertical="center"/>
    </xf>
    <xf numFmtId="0" fontId="0" fillId="0" borderId="68" xfId="0" applyBorder="1" applyAlignment="1">
      <alignment horizontal="center" vertical="center"/>
    </xf>
    <xf numFmtId="0" fontId="38" fillId="0" borderId="68" xfId="1" applyFont="1" applyBorder="1">
      <alignment vertical="center"/>
    </xf>
    <xf numFmtId="0" fontId="38" fillId="0" borderId="75" xfId="1" applyFont="1" applyBorder="1">
      <alignment vertical="center"/>
    </xf>
    <xf numFmtId="177" fontId="38" fillId="0" borderId="0" xfId="1" applyNumberFormat="1" applyFont="1">
      <alignment vertical="center"/>
    </xf>
    <xf numFmtId="0" fontId="38" fillId="0" borderId="0" xfId="1" applyFont="1" applyAlignment="1">
      <alignment horizontal="right" vertical="top" wrapText="1"/>
    </xf>
    <xf numFmtId="0" fontId="24" fillId="0" borderId="0" xfId="1" applyFont="1" applyAlignment="1">
      <alignment horizontal="right" vertical="top" wrapText="1"/>
    </xf>
    <xf numFmtId="0" fontId="86" fillId="0" borderId="0" xfId="1" applyFont="1" applyAlignment="1">
      <alignment horizontal="center" vertical="center" wrapText="1"/>
    </xf>
    <xf numFmtId="0" fontId="25" fillId="0" borderId="0" xfId="0" applyFont="1" applyAlignment="1">
      <alignment horizontal="center" vertical="top"/>
    </xf>
    <xf numFmtId="0" fontId="25" fillId="0" borderId="0" xfId="0" applyFont="1" applyAlignment="1">
      <alignment horizontal="left" vertical="top"/>
    </xf>
    <xf numFmtId="0" fontId="25" fillId="0" borderId="0" xfId="0" applyFont="1" applyAlignment="1">
      <alignment horizontal="right" vertical="top"/>
    </xf>
    <xf numFmtId="0" fontId="38" fillId="0" borderId="0" xfId="1" applyFont="1" applyAlignment="1">
      <alignment horizontal="right" vertical="top"/>
    </xf>
    <xf numFmtId="0" fontId="25" fillId="0" borderId="0" xfId="0" applyFont="1" applyAlignment="1">
      <alignment horizontal="right" vertical="top" wrapText="1"/>
    </xf>
    <xf numFmtId="0" fontId="25" fillId="0" borderId="0" xfId="1" applyFont="1" applyAlignment="1">
      <alignment horizontal="right" vertical="top" wrapText="1"/>
    </xf>
    <xf numFmtId="180" fontId="25" fillId="0" borderId="0" xfId="1" applyNumberFormat="1" applyFont="1" applyAlignment="1">
      <alignment horizontal="right" vertical="top" wrapText="1"/>
    </xf>
    <xf numFmtId="0" fontId="114" fillId="2" borderId="76" xfId="1" applyFont="1" applyFill="1" applyBorder="1" applyAlignment="1">
      <alignment horizontal="center" wrapText="1"/>
    </xf>
    <xf numFmtId="0" fontId="114" fillId="14" borderId="47" xfId="0" applyFont="1" applyFill="1" applyBorder="1" applyAlignment="1">
      <alignment horizontal="center" vertical="center" wrapText="1"/>
    </xf>
    <xf numFmtId="0" fontId="113" fillId="0" borderId="50" xfId="0" applyFont="1" applyBorder="1" applyAlignment="1">
      <alignment horizontal="center" vertical="center"/>
    </xf>
    <xf numFmtId="0" fontId="113" fillId="0" borderId="0" xfId="1" applyFont="1" applyAlignment="1">
      <alignment horizontal="center" vertical="center" wrapText="1"/>
    </xf>
    <xf numFmtId="0" fontId="113" fillId="0" borderId="0" xfId="1" applyFont="1" applyAlignment="1">
      <alignment vertical="center" wrapText="1"/>
    </xf>
    <xf numFmtId="0" fontId="115" fillId="17" borderId="12" xfId="1" applyFont="1" applyFill="1" applyBorder="1" applyAlignment="1">
      <alignment horizontal="center" vertical="center" wrapText="1"/>
    </xf>
    <xf numFmtId="0" fontId="0" fillId="10" borderId="12" xfId="0" applyFill="1" applyBorder="1" applyAlignment="1">
      <alignment horizontal="center" wrapText="1"/>
    </xf>
    <xf numFmtId="0" fontId="171" fillId="10" borderId="13" xfId="0" applyFont="1" applyFill="1" applyBorder="1" applyAlignment="1">
      <alignment horizontal="right" vertical="center"/>
    </xf>
    <xf numFmtId="0" fontId="114" fillId="14" borderId="1" xfId="0" applyFont="1" applyFill="1" applyBorder="1" applyAlignment="1">
      <alignment horizontal="center" vertical="center" wrapText="1"/>
    </xf>
    <xf numFmtId="0" fontId="115" fillId="7" borderId="14" xfId="1" applyFont="1" applyFill="1" applyBorder="1" applyAlignment="1">
      <alignment horizontal="center" vertical="center" wrapText="1"/>
    </xf>
    <xf numFmtId="0" fontId="129" fillId="13" borderId="12" xfId="0" applyFont="1" applyFill="1" applyBorder="1" applyAlignment="1">
      <alignment wrapText="1"/>
    </xf>
    <xf numFmtId="0" fontId="171" fillId="13" borderId="13" xfId="0" applyFont="1" applyFill="1" applyBorder="1" applyAlignment="1">
      <alignment horizontal="right" vertical="center"/>
    </xf>
    <xf numFmtId="0" fontId="113" fillId="0" borderId="0" xfId="0" applyFont="1" applyAlignment="1">
      <alignment horizontal="center" vertical="center"/>
    </xf>
    <xf numFmtId="0" fontId="115" fillId="13" borderId="12" xfId="0" applyFont="1" applyFill="1" applyBorder="1" applyAlignment="1">
      <alignment horizontal="center" vertical="center" wrapText="1"/>
    </xf>
    <xf numFmtId="0" fontId="0" fillId="13" borderId="12" xfId="0" applyFill="1" applyBorder="1" applyAlignment="1">
      <alignment horizontal="center" vertical="center" wrapText="1"/>
    </xf>
    <xf numFmtId="0" fontId="116" fillId="12" borderId="14" xfId="0" applyFont="1" applyFill="1" applyBorder="1" applyAlignment="1">
      <alignment horizontal="center"/>
    </xf>
    <xf numFmtId="0" fontId="116" fillId="10" borderId="0" xfId="0" applyFont="1" applyFill="1" applyAlignment="1">
      <alignment horizontal="center"/>
    </xf>
    <xf numFmtId="0" fontId="0" fillId="10" borderId="0" xfId="0" applyFill="1" applyAlignment="1">
      <alignment horizontal="center"/>
    </xf>
    <xf numFmtId="0" fontId="0" fillId="10" borderId="7" xfId="0" applyFill="1" applyBorder="1" applyAlignment="1">
      <alignment horizontal="center"/>
    </xf>
    <xf numFmtId="0" fontId="176" fillId="10" borderId="51" xfId="0" applyFont="1" applyFill="1" applyBorder="1" applyAlignment="1">
      <alignment horizontal="center" vertical="center" wrapText="1"/>
    </xf>
    <xf numFmtId="0" fontId="86" fillId="7" borderId="53" xfId="1" applyFont="1" applyFill="1" applyBorder="1" applyAlignment="1">
      <alignment horizontal="center" vertical="center" wrapText="1"/>
    </xf>
    <xf numFmtId="0" fontId="159" fillId="10" borderId="51" xfId="0" applyFont="1" applyFill="1" applyBorder="1" applyAlignment="1">
      <alignment horizontal="center" vertical="center" shrinkToFit="1"/>
    </xf>
    <xf numFmtId="0" fontId="28" fillId="0" borderId="52" xfId="0" applyFont="1" applyBorder="1" applyAlignment="1">
      <alignment horizontal="center" vertical="center"/>
    </xf>
    <xf numFmtId="0" fontId="80" fillId="12" borderId="70" xfId="0" applyFont="1" applyFill="1" applyBorder="1" applyAlignment="1">
      <alignment horizontal="center" vertical="center" wrapText="1" shrinkToFit="1"/>
    </xf>
    <xf numFmtId="0" fontId="80" fillId="2" borderId="84" xfId="0" applyFont="1" applyFill="1" applyBorder="1" applyAlignment="1">
      <alignment horizontal="center" vertical="center" wrapText="1" shrinkToFit="1"/>
    </xf>
    <xf numFmtId="0" fontId="80" fillId="2" borderId="56" xfId="0" applyFont="1" applyFill="1" applyBorder="1" applyAlignment="1">
      <alignment horizontal="center" vertical="center" wrapText="1"/>
    </xf>
    <xf numFmtId="0" fontId="28" fillId="0" borderId="0" xfId="1" applyFont="1" applyAlignment="1">
      <alignment vertical="center" wrapText="1"/>
    </xf>
    <xf numFmtId="0" fontId="48" fillId="10" borderId="0" xfId="1" applyFont="1" applyFill="1" applyAlignment="1">
      <alignment horizontal="left" vertical="top" wrapText="1"/>
    </xf>
    <xf numFmtId="0" fontId="48" fillId="10" borderId="5" xfId="1" applyFont="1" applyFill="1" applyBorder="1" applyAlignment="1">
      <alignment horizontal="left" vertical="top" wrapText="1"/>
    </xf>
    <xf numFmtId="0" fontId="88" fillId="4" borderId="0" xfId="1" applyFont="1" applyFill="1" applyAlignment="1">
      <alignment horizontal="center" vertical="center" wrapText="1"/>
    </xf>
    <xf numFmtId="0" fontId="58" fillId="13" borderId="12" xfId="0" applyFont="1" applyFill="1" applyBorder="1" applyAlignment="1">
      <alignment horizontal="center" vertical="center"/>
    </xf>
    <xf numFmtId="0" fontId="25" fillId="13" borderId="12" xfId="0" applyFont="1" applyFill="1" applyBorder="1" applyAlignment="1">
      <alignment vertical="center"/>
    </xf>
    <xf numFmtId="0" fontId="38" fillId="13" borderId="12" xfId="1" applyFont="1" applyFill="1" applyBorder="1" applyAlignment="1">
      <alignment horizontal="left" vertical="center"/>
    </xf>
    <xf numFmtId="0" fontId="48" fillId="13" borderId="0" xfId="1" applyFont="1" applyFill="1" applyAlignment="1">
      <alignment horizontal="left" vertical="top" wrapText="1"/>
    </xf>
    <xf numFmtId="0" fontId="48" fillId="13" borderId="5" xfId="1" applyFont="1" applyFill="1" applyBorder="1" applyAlignment="1">
      <alignment horizontal="left" vertical="top" wrapText="1"/>
    </xf>
    <xf numFmtId="0" fontId="88" fillId="12" borderId="0" xfId="1" applyFont="1" applyFill="1" applyAlignment="1">
      <alignment horizontal="center" vertical="center" wrapText="1"/>
    </xf>
    <xf numFmtId="0" fontId="82" fillId="13" borderId="12" xfId="0" applyFont="1" applyFill="1" applyBorder="1" applyAlignment="1">
      <alignment horizontal="center" vertical="center"/>
    </xf>
    <xf numFmtId="0" fontId="26" fillId="13" borderId="12" xfId="0" applyFont="1" applyFill="1" applyBorder="1" applyAlignment="1">
      <alignment vertical="center"/>
    </xf>
    <xf numFmtId="0" fontId="28" fillId="13" borderId="54" xfId="0" applyFont="1" applyFill="1" applyBorder="1" applyAlignment="1">
      <alignment horizontal="center" vertical="center"/>
    </xf>
    <xf numFmtId="0" fontId="28" fillId="13" borderId="55" xfId="0" applyFont="1" applyFill="1" applyBorder="1" applyAlignment="1">
      <alignment horizontal="center" vertical="center"/>
    </xf>
    <xf numFmtId="0" fontId="88" fillId="13" borderId="0" xfId="1" applyFont="1" applyFill="1" applyAlignment="1">
      <alignment horizontal="center" vertical="center" wrapText="1"/>
    </xf>
    <xf numFmtId="0" fontId="35" fillId="13" borderId="19" xfId="0" applyFont="1" applyFill="1" applyBorder="1" applyAlignment="1">
      <alignment horizontal="center" vertical="center" shrinkToFit="1"/>
    </xf>
    <xf numFmtId="0" fontId="128" fillId="13" borderId="19" xfId="1" applyFont="1" applyFill="1" applyBorder="1" applyAlignment="1">
      <alignment horizontal="center" vertical="center"/>
    </xf>
    <xf numFmtId="0" fontId="38" fillId="4" borderId="0" xfId="1" applyFont="1" applyFill="1" applyAlignment="1">
      <alignment horizontal="left" vertical="top" wrapText="1"/>
    </xf>
    <xf numFmtId="0" fontId="38" fillId="4" borderId="5" xfId="1" applyFont="1" applyFill="1" applyBorder="1" applyAlignment="1">
      <alignment horizontal="left" vertical="top" wrapText="1"/>
    </xf>
    <xf numFmtId="0" fontId="0" fillId="0" borderId="0" xfId="0" applyAlignment="1">
      <alignment horizontal="left" vertical="top" wrapText="1"/>
    </xf>
    <xf numFmtId="0" fontId="48" fillId="4" borderId="0" xfId="1" applyFont="1" applyFill="1" applyAlignment="1">
      <alignment horizontal="left" vertical="top" wrapText="1"/>
    </xf>
    <xf numFmtId="0" fontId="48" fillId="4" borderId="5" xfId="1" applyFont="1" applyFill="1" applyBorder="1" applyAlignment="1">
      <alignment horizontal="left" vertical="top" wrapText="1"/>
    </xf>
    <xf numFmtId="0" fontId="26" fillId="0" borderId="0" xfId="0" applyFont="1" applyAlignment="1">
      <alignment horizontal="left" vertical="center"/>
    </xf>
    <xf numFmtId="0" fontId="38" fillId="4" borderId="0" xfId="1" applyFont="1" applyFill="1" applyAlignment="1">
      <alignment horizontal="left" vertical="top"/>
    </xf>
    <xf numFmtId="0" fontId="38" fillId="4" borderId="5" xfId="1" applyFont="1" applyFill="1" applyBorder="1" applyAlignment="1">
      <alignment horizontal="left" vertical="top"/>
    </xf>
    <xf numFmtId="0" fontId="130" fillId="4" borderId="0" xfId="1" applyFont="1" applyFill="1" applyAlignment="1">
      <alignment horizontal="left" vertical="top" wrapText="1"/>
    </xf>
    <xf numFmtId="0" fontId="38" fillId="4" borderId="0" xfId="1" applyFont="1" applyFill="1">
      <alignment vertical="center"/>
    </xf>
    <xf numFmtId="0" fontId="37" fillId="4" borderId="0" xfId="1" applyFont="1" applyFill="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53" fillId="0" borderId="0" xfId="1" applyFont="1" applyAlignment="1">
      <alignment horizontal="center" wrapText="1"/>
    </xf>
    <xf numFmtId="0" fontId="38" fillId="4" borderId="0" xfId="1" applyFont="1" applyFill="1" applyAlignment="1">
      <alignment horizontal="right" vertical="center"/>
    </xf>
    <xf numFmtId="0" fontId="25" fillId="0" borderId="0" xfId="0" applyFont="1" applyAlignment="1">
      <alignment horizontal="right" vertical="center"/>
    </xf>
    <xf numFmtId="3" fontId="45" fillId="0" borderId="0" xfId="1" applyNumberFormat="1" applyFont="1" applyAlignment="1">
      <alignment horizontal="right" vertical="center"/>
    </xf>
    <xf numFmtId="0" fontId="107" fillId="10" borderId="0" xfId="0" applyFont="1" applyFill="1" applyAlignment="1">
      <alignment horizontal="left" vertical="top" wrapText="1"/>
    </xf>
    <xf numFmtId="0" fontId="107" fillId="10" borderId="5" xfId="0" applyFont="1" applyFill="1" applyBorder="1" applyAlignment="1">
      <alignment horizontal="left" vertical="top" wrapText="1"/>
    </xf>
    <xf numFmtId="0" fontId="49" fillId="13" borderId="0" xfId="0" applyFont="1" applyFill="1" applyAlignment="1">
      <alignment horizontal="left" vertical="top" wrapText="1"/>
    </xf>
    <xf numFmtId="0" fontId="49" fillId="13" borderId="5" xfId="0" applyFont="1" applyFill="1" applyBorder="1" applyAlignment="1">
      <alignment horizontal="left" vertical="top" wrapText="1"/>
    </xf>
    <xf numFmtId="0" fontId="25" fillId="0" borderId="0" xfId="1" applyFont="1" applyAlignment="1">
      <alignment horizontal="right" vertical="center" wrapText="1"/>
    </xf>
    <xf numFmtId="0" fontId="153" fillId="0" borderId="0" xfId="1" applyFont="1" applyAlignment="1">
      <alignment vertical="top"/>
    </xf>
    <xf numFmtId="0" fontId="153" fillId="0" borderId="0" xfId="1" applyFont="1" applyAlignment="1">
      <alignment horizontal="left" vertical="top"/>
    </xf>
    <xf numFmtId="0" fontId="38" fillId="0" borderId="5" xfId="1" applyFont="1" applyBorder="1" applyAlignment="1">
      <alignment horizontal="left" vertical="top" wrapText="1"/>
    </xf>
    <xf numFmtId="180" fontId="45" fillId="0" borderId="0" xfId="1" applyNumberFormat="1" applyFont="1" applyAlignment="1">
      <alignment horizontal="right" vertical="center" indent="1"/>
    </xf>
    <xf numFmtId="180" fontId="45" fillId="3" borderId="8" xfId="1" applyNumberFormat="1" applyFont="1" applyFill="1" applyBorder="1" applyAlignment="1">
      <alignment horizontal="right" vertical="center" indent="1"/>
    </xf>
    <xf numFmtId="0" fontId="153" fillId="0" borderId="0" xfId="1" applyFont="1" applyAlignment="1">
      <alignment horizontal="right" vertical="top" wrapText="1"/>
    </xf>
    <xf numFmtId="0" fontId="25" fillId="0" borderId="6" xfId="1" applyFont="1" applyBorder="1" applyAlignment="1">
      <alignment horizontal="left" vertical="center"/>
    </xf>
    <xf numFmtId="0" fontId="25" fillId="0" borderId="0" xfId="1" applyFont="1" applyAlignment="1">
      <alignment horizontal="left" vertical="center"/>
    </xf>
    <xf numFmtId="0" fontId="71" fillId="0" borderId="0" xfId="1" applyFont="1" applyAlignment="1">
      <alignment horizontal="left"/>
    </xf>
    <xf numFmtId="0" fontId="66" fillId="0" borderId="0" xfId="1" applyFont="1" applyAlignment="1">
      <alignment horizontal="left" vertical="center"/>
    </xf>
    <xf numFmtId="0" fontId="35" fillId="0" borderId="0" xfId="1" applyFont="1" applyAlignment="1">
      <alignment horizontal="center" vertical="center"/>
    </xf>
    <xf numFmtId="0" fontId="169" fillId="0" borderId="5" xfId="0" applyFont="1" applyBorder="1" applyAlignment="1">
      <alignment horizontal="right"/>
    </xf>
    <xf numFmtId="0" fontId="138" fillId="10" borderId="18" xfId="1" applyFont="1" applyFill="1" applyBorder="1" applyAlignment="1">
      <alignment horizontal="center" shrinkToFit="1"/>
    </xf>
    <xf numFmtId="0" fontId="77" fillId="0" borderId="0" xfId="0" applyFont="1" applyAlignment="1">
      <alignment horizontal="left" wrapText="1"/>
    </xf>
    <xf numFmtId="0" fontId="37" fillId="4" borderId="0" xfId="1" applyFont="1" applyFill="1" applyAlignment="1">
      <alignment horizontal="right"/>
    </xf>
    <xf numFmtId="0" fontId="63" fillId="10" borderId="18" xfId="1" applyFont="1" applyFill="1" applyBorder="1" applyAlignment="1">
      <alignment horizontal="center" shrinkToFit="1"/>
    </xf>
    <xf numFmtId="0" fontId="107" fillId="10" borderId="8" xfId="0" applyFont="1" applyFill="1" applyBorder="1" applyAlignment="1">
      <alignment horizontal="left" vertical="top" wrapText="1"/>
    </xf>
    <xf numFmtId="0" fontId="107" fillId="10" borderId="9" xfId="0" applyFont="1" applyFill="1" applyBorder="1" applyAlignment="1">
      <alignment horizontal="left" vertical="top" wrapText="1"/>
    </xf>
    <xf numFmtId="0" fontId="38" fillId="4" borderId="8" xfId="1" applyFont="1" applyFill="1" applyBorder="1" applyAlignment="1">
      <alignment horizontal="left" vertical="top" wrapText="1"/>
    </xf>
    <xf numFmtId="0" fontId="68" fillId="10" borderId="20" xfId="1" applyFont="1" applyFill="1" applyBorder="1" applyAlignment="1">
      <alignment horizontal="right"/>
    </xf>
    <xf numFmtId="0" fontId="88" fillId="4" borderId="8" xfId="1" applyFont="1" applyFill="1" applyBorder="1" applyAlignment="1">
      <alignment horizontal="center" vertical="center" wrapText="1"/>
    </xf>
    <xf numFmtId="0" fontId="49" fillId="13" borderId="8" xfId="0" applyFont="1" applyFill="1" applyBorder="1" applyAlignment="1">
      <alignment horizontal="left" vertical="top" wrapText="1"/>
    </xf>
    <xf numFmtId="0" fontId="49" fillId="13" borderId="9" xfId="0" applyFont="1" applyFill="1" applyBorder="1" applyAlignment="1">
      <alignment horizontal="left" vertical="top" wrapText="1"/>
    </xf>
    <xf numFmtId="0" fontId="88" fillId="12" borderId="8" xfId="1" applyFont="1" applyFill="1" applyBorder="1" applyAlignment="1">
      <alignment horizontal="center" vertical="center" wrapText="1"/>
    </xf>
    <xf numFmtId="0" fontId="29" fillId="4" borderId="0" xfId="0" applyFont="1" applyFill="1" applyAlignment="1">
      <alignment vertical="center" wrapText="1"/>
    </xf>
    <xf numFmtId="0" fontId="29" fillId="4" borderId="7" xfId="0" applyFont="1" applyFill="1" applyBorder="1" applyAlignment="1">
      <alignment vertical="center" wrapText="1"/>
    </xf>
    <xf numFmtId="0" fontId="37" fillId="10" borderId="12" xfId="1" applyFont="1" applyFill="1" applyBorder="1" applyAlignment="1">
      <alignment horizontal="left" vertical="center"/>
    </xf>
    <xf numFmtId="0" fontId="48" fillId="10" borderId="12" xfId="1" applyFont="1" applyFill="1" applyBorder="1" applyAlignment="1">
      <alignment horizontal="left" vertical="top" wrapText="1"/>
    </xf>
    <xf numFmtId="0" fontId="48" fillId="10" borderId="13" xfId="1" applyFont="1" applyFill="1" applyBorder="1" applyAlignment="1">
      <alignment horizontal="left" vertical="top" wrapText="1"/>
    </xf>
    <xf numFmtId="0" fontId="48" fillId="13" borderId="12" xfId="1" applyFont="1" applyFill="1" applyBorder="1" applyAlignment="1">
      <alignment horizontal="left" vertical="top" wrapText="1"/>
    </xf>
    <xf numFmtId="0" fontId="48" fillId="13" borderId="13" xfId="1" applyFont="1" applyFill="1" applyBorder="1" applyAlignment="1">
      <alignment horizontal="left" vertical="top" wrapText="1"/>
    </xf>
    <xf numFmtId="0" fontId="25" fillId="13" borderId="12" xfId="1" applyFont="1" applyFill="1" applyBorder="1" applyAlignment="1">
      <alignment horizontal="center" vertical="center"/>
    </xf>
    <xf numFmtId="0" fontId="25" fillId="13" borderId="13" xfId="1" applyFont="1" applyFill="1" applyBorder="1" applyAlignment="1">
      <alignment horizontal="center" vertical="center"/>
    </xf>
    <xf numFmtId="0" fontId="58" fillId="13" borderId="18" xfId="0" applyFont="1" applyFill="1" applyBorder="1" applyAlignment="1">
      <alignment horizontal="center" vertical="center" shrinkToFit="1"/>
    </xf>
    <xf numFmtId="0" fontId="117" fillId="13" borderId="18" xfId="1" applyFont="1" applyFill="1" applyBorder="1" applyAlignment="1">
      <alignment horizontal="center" vertical="center"/>
    </xf>
    <xf numFmtId="0" fontId="35" fillId="13" borderId="14" xfId="1" applyFont="1" applyFill="1" applyBorder="1" applyAlignment="1">
      <alignment horizontal="left" vertical="center" wrapText="1"/>
    </xf>
    <xf numFmtId="0" fontId="35" fillId="13" borderId="15" xfId="1" applyFont="1" applyFill="1" applyBorder="1" applyAlignment="1">
      <alignment horizontal="left" vertical="center" wrapText="1"/>
    </xf>
    <xf numFmtId="0" fontId="37" fillId="4" borderId="0" xfId="1" applyFont="1" applyFill="1" applyAlignment="1">
      <alignment horizontal="left" vertical="top"/>
    </xf>
    <xf numFmtId="0" fontId="48" fillId="4" borderId="0" xfId="1" applyFont="1" applyFill="1" applyAlignment="1">
      <alignment horizontal="left" vertical="top"/>
    </xf>
    <xf numFmtId="0" fontId="48" fillId="4" borderId="5" xfId="1" applyFont="1" applyFill="1" applyBorder="1" applyAlignment="1">
      <alignment horizontal="left" vertical="top"/>
    </xf>
    <xf numFmtId="0" fontId="48" fillId="4" borderId="6" xfId="1" applyFont="1" applyFill="1" applyBorder="1" applyAlignment="1">
      <alignment horizontal="left" vertical="top" wrapText="1"/>
    </xf>
    <xf numFmtId="0" fontId="136" fillId="4" borderId="0" xfId="1" applyFont="1" applyFill="1" applyAlignment="1">
      <alignment horizontal="right" vertical="center"/>
    </xf>
    <xf numFmtId="0" fontId="127" fillId="13" borderId="0" xfId="0" applyFont="1" applyFill="1" applyAlignment="1">
      <alignment horizontal="left" vertical="top" wrapText="1"/>
    </xf>
    <xf numFmtId="0" fontId="127" fillId="13" borderId="5" xfId="0" applyFont="1" applyFill="1" applyBorder="1" applyAlignment="1">
      <alignment horizontal="left" vertical="top" wrapText="1"/>
    </xf>
    <xf numFmtId="0" fontId="57" fillId="4" borderId="6" xfId="1" applyFont="1" applyFill="1" applyBorder="1" applyAlignment="1">
      <alignment horizontal="right" vertical="top"/>
    </xf>
    <xf numFmtId="0" fontId="0" fillId="0" borderId="0" xfId="0" applyAlignment="1">
      <alignment horizontal="right"/>
    </xf>
    <xf numFmtId="0" fontId="157" fillId="4" borderId="0" xfId="1" applyFont="1" applyFill="1" applyAlignment="1">
      <alignment horizontal="right" vertical="top"/>
    </xf>
    <xf numFmtId="0" fontId="48" fillId="4" borderId="8" xfId="1" applyFont="1" applyFill="1" applyBorder="1" applyAlignment="1">
      <alignment horizontal="left" vertical="top"/>
    </xf>
    <xf numFmtId="0" fontId="127" fillId="13" borderId="8" xfId="0" applyFont="1" applyFill="1" applyBorder="1" applyAlignment="1">
      <alignment horizontal="left" vertical="top" wrapText="1"/>
    </xf>
    <xf numFmtId="0" fontId="127" fillId="13" borderId="9" xfId="0" applyFont="1" applyFill="1" applyBorder="1" applyAlignment="1">
      <alignment horizontal="left" vertical="top" wrapText="1"/>
    </xf>
    <xf numFmtId="0" fontId="35" fillId="4" borderId="10" xfId="1" applyFont="1" applyFill="1" applyBorder="1" applyAlignment="1">
      <alignment horizontal="left" vertical="center" wrapText="1"/>
    </xf>
    <xf numFmtId="0" fontId="35" fillId="4" borderId="11" xfId="1" applyFont="1" applyFill="1" applyBorder="1" applyAlignment="1">
      <alignment horizontal="left" vertical="center" wrapText="1"/>
    </xf>
    <xf numFmtId="0" fontId="48" fillId="10" borderId="14" xfId="1" applyFont="1" applyFill="1" applyBorder="1" applyAlignment="1">
      <alignment horizontal="left" vertical="top" wrapText="1"/>
    </xf>
    <xf numFmtId="0" fontId="88" fillId="12" borderId="18" xfId="1" applyFont="1" applyFill="1" applyBorder="1" applyAlignment="1">
      <alignment horizontal="center" vertical="center" wrapText="1"/>
    </xf>
    <xf numFmtId="0" fontId="88" fillId="10" borderId="14" xfId="1" applyFont="1" applyFill="1" applyBorder="1" applyAlignment="1">
      <alignment horizontal="center" vertical="center" wrapText="1"/>
    </xf>
    <xf numFmtId="0" fontId="38" fillId="13" borderId="12" xfId="1" applyFont="1" applyFill="1" applyBorder="1" applyAlignment="1">
      <alignment horizontal="left" vertical="center" wrapText="1"/>
    </xf>
    <xf numFmtId="0" fontId="88" fillId="12" borderId="14" xfId="1" applyFont="1" applyFill="1" applyBorder="1" applyAlignment="1">
      <alignment horizontal="center" vertical="center" wrapText="1"/>
    </xf>
    <xf numFmtId="0" fontId="58" fillId="0" borderId="6" xfId="0" applyFont="1" applyBorder="1" applyAlignment="1">
      <alignment horizontal="center" vertical="center"/>
    </xf>
    <xf numFmtId="0" fontId="48" fillId="0" borderId="0" xfId="1" applyFont="1" applyAlignment="1">
      <alignment horizontal="left" vertical="top" wrapText="1"/>
    </xf>
    <xf numFmtId="0" fontId="48" fillId="0" borderId="5" xfId="1" applyFont="1" applyBorder="1" applyAlignment="1">
      <alignment horizontal="left" vertical="top" wrapText="1"/>
    </xf>
    <xf numFmtId="0" fontId="88" fillId="12" borderId="19" xfId="1" applyFont="1" applyFill="1" applyBorder="1" applyAlignment="1">
      <alignment horizontal="center" vertical="center" wrapText="1"/>
    </xf>
    <xf numFmtId="0" fontId="88" fillId="12" borderId="6" xfId="1" applyFont="1" applyFill="1" applyBorder="1" applyAlignment="1">
      <alignment horizontal="center" vertical="center" wrapText="1"/>
    </xf>
    <xf numFmtId="0" fontId="58" fillId="0" borderId="0" xfId="0" applyFont="1" applyAlignment="1">
      <alignment horizontal="center" vertical="center"/>
    </xf>
    <xf numFmtId="0" fontId="38" fillId="0" borderId="0" xfId="1" applyFont="1" applyAlignment="1">
      <alignment horizontal="left" vertical="center"/>
    </xf>
    <xf numFmtId="0" fontId="65" fillId="0" borderId="0" xfId="1" applyFont="1" applyAlignment="1">
      <alignment horizontal="right" vertical="center"/>
    </xf>
    <xf numFmtId="0" fontId="65" fillId="0" borderId="5" xfId="1" applyFont="1" applyBorder="1" applyAlignment="1">
      <alignment horizontal="right" vertical="center"/>
    </xf>
    <xf numFmtId="0" fontId="89" fillId="12" borderId="19" xfId="1" applyFont="1" applyFill="1" applyBorder="1" applyAlignment="1">
      <alignment horizontal="center" vertical="center"/>
    </xf>
    <xf numFmtId="0" fontId="89" fillId="12" borderId="6" xfId="1" applyFont="1" applyFill="1" applyBorder="1" applyAlignment="1">
      <alignment horizontal="center" vertical="center"/>
    </xf>
    <xf numFmtId="0" fontId="87" fillId="12" borderId="19" xfId="1" applyFont="1" applyFill="1" applyBorder="1" applyAlignment="1">
      <alignment horizontal="center" vertical="center" wrapText="1"/>
    </xf>
    <xf numFmtId="0" fontId="87" fillId="12" borderId="6" xfId="1" applyFont="1" applyFill="1" applyBorder="1" applyAlignment="1">
      <alignment horizontal="center" vertical="center" wrapText="1"/>
    </xf>
    <xf numFmtId="0" fontId="103" fillId="0" borderId="0" xfId="1" applyFont="1" applyAlignment="1">
      <alignment horizontal="left" vertical="center"/>
    </xf>
    <xf numFmtId="0" fontId="100" fillId="10" borderId="0" xfId="0" applyFont="1" applyFill="1" applyAlignment="1">
      <alignment horizontal="left" vertical="top" wrapText="1"/>
    </xf>
    <xf numFmtId="0" fontId="100" fillId="10" borderId="5" xfId="0" applyFont="1" applyFill="1" applyBorder="1" applyAlignment="1">
      <alignment horizontal="left" vertical="top" wrapText="1"/>
    </xf>
    <xf numFmtId="0" fontId="80" fillId="0" borderId="0" xfId="0" applyFont="1" applyAlignment="1">
      <alignment horizontal="left" vertical="center"/>
    </xf>
    <xf numFmtId="0" fontId="100" fillId="13" borderId="0" xfId="0" applyFont="1" applyFill="1" applyAlignment="1">
      <alignment horizontal="left" vertical="top" wrapText="1"/>
    </xf>
    <xf numFmtId="0" fontId="100" fillId="13" borderId="5" xfId="0" applyFont="1" applyFill="1" applyBorder="1" applyAlignment="1">
      <alignment horizontal="left" vertical="top" wrapText="1"/>
    </xf>
    <xf numFmtId="0" fontId="30" fillId="4" borderId="0" xfId="1" applyFont="1" applyFill="1">
      <alignment vertical="center"/>
    </xf>
    <xf numFmtId="0" fontId="66" fillId="4" borderId="0" xfId="1" applyFont="1" applyFill="1">
      <alignment vertical="center"/>
    </xf>
    <xf numFmtId="0" fontId="63" fillId="0" borderId="5" xfId="1" applyFont="1" applyBorder="1" applyAlignment="1">
      <alignment horizontal="center" vertical="center"/>
    </xf>
    <xf numFmtId="0" fontId="86" fillId="12" borderId="19" xfId="1" applyFont="1" applyFill="1" applyBorder="1" applyAlignment="1">
      <alignment horizontal="center" vertical="center"/>
    </xf>
    <xf numFmtId="0" fontId="86" fillId="12" borderId="6" xfId="1" applyFont="1" applyFill="1" applyBorder="1" applyAlignment="1">
      <alignment horizontal="center" vertical="center"/>
    </xf>
    <xf numFmtId="0" fontId="108" fillId="0" borderId="6" xfId="0" applyFont="1" applyBorder="1" applyAlignment="1">
      <alignment horizontal="left" vertical="top" wrapText="1"/>
    </xf>
    <xf numFmtId="0" fontId="108" fillId="0" borderId="7" xfId="0" applyFont="1" applyBorder="1" applyAlignment="1">
      <alignment horizontal="left" vertical="top" wrapText="1"/>
    </xf>
    <xf numFmtId="0" fontId="27" fillId="10" borderId="0" xfId="0" applyFont="1" applyFill="1" applyAlignment="1">
      <alignment horizontal="center"/>
    </xf>
    <xf numFmtId="0" fontId="27" fillId="10" borderId="5" xfId="0" applyFont="1" applyFill="1" applyBorder="1" applyAlignment="1">
      <alignment horizontal="center"/>
    </xf>
    <xf numFmtId="0" fontId="30" fillId="0" borderId="0" xfId="1" applyFont="1">
      <alignment vertical="center"/>
    </xf>
    <xf numFmtId="0" fontId="66" fillId="0" borderId="0" xfId="1" applyFont="1">
      <alignment vertical="center"/>
    </xf>
    <xf numFmtId="0" fontId="60" fillId="0" borderId="5" xfId="0" applyFont="1" applyBorder="1" applyAlignment="1">
      <alignment horizontal="center" vertical="center"/>
    </xf>
    <xf numFmtId="0" fontId="90" fillId="12" borderId="19" xfId="0" applyFont="1" applyFill="1" applyBorder="1" applyAlignment="1">
      <alignment horizontal="center" vertical="center"/>
    </xf>
    <xf numFmtId="0" fontId="27" fillId="13" borderId="0" xfId="0" applyFont="1" applyFill="1" applyAlignment="1">
      <alignment horizontal="center"/>
    </xf>
    <xf numFmtId="0" fontId="27" fillId="13" borderId="5" xfId="0" applyFont="1" applyFill="1" applyBorder="1" applyAlignment="1">
      <alignment horizontal="center"/>
    </xf>
    <xf numFmtId="0" fontId="90" fillId="12" borderId="6" xfId="0" applyFont="1" applyFill="1" applyBorder="1" applyAlignment="1">
      <alignment horizontal="center" vertical="center"/>
    </xf>
    <xf numFmtId="0" fontId="27" fillId="10" borderId="0" xfId="0" applyFont="1" applyFill="1" applyAlignment="1">
      <alignment horizontal="center" vertical="top"/>
    </xf>
    <xf numFmtId="0" fontId="27" fillId="10" borderId="5" xfId="0" applyFont="1" applyFill="1" applyBorder="1" applyAlignment="1">
      <alignment horizontal="center" vertical="top"/>
    </xf>
    <xf numFmtId="0" fontId="27" fillId="13" borderId="0" xfId="0" applyFont="1" applyFill="1" applyAlignment="1">
      <alignment horizontal="center" vertical="top"/>
    </xf>
    <xf numFmtId="0" fontId="27" fillId="13" borderId="5" xfId="0" applyFont="1" applyFill="1" applyBorder="1" applyAlignment="1">
      <alignment horizontal="center" vertical="top"/>
    </xf>
    <xf numFmtId="0" fontId="69" fillId="10" borderId="0" xfId="1" applyFont="1" applyFill="1">
      <alignment vertical="center"/>
    </xf>
    <xf numFmtId="0" fontId="49" fillId="10" borderId="5" xfId="0" applyFont="1" applyFill="1" applyBorder="1" applyAlignment="1">
      <alignment horizontal="left" vertical="top" wrapText="1"/>
    </xf>
    <xf numFmtId="0" fontId="57" fillId="0" borderId="0" xfId="1" applyFont="1">
      <alignment vertical="center"/>
    </xf>
    <xf numFmtId="0" fontId="67" fillId="0" borderId="0" xfId="1" applyFont="1">
      <alignment vertical="center"/>
    </xf>
    <xf numFmtId="14" fontId="38" fillId="0" borderId="0" xfId="1" applyNumberFormat="1" applyFont="1">
      <alignment vertical="center"/>
    </xf>
    <xf numFmtId="0" fontId="86" fillId="12" borderId="19" xfId="1" applyFont="1" applyFill="1" applyBorder="1" applyAlignment="1">
      <alignment horizontal="center" vertical="center" wrapText="1"/>
    </xf>
    <xf numFmtId="0" fontId="69" fillId="13" borderId="0" xfId="1" applyFont="1" applyFill="1">
      <alignment vertical="center"/>
    </xf>
    <xf numFmtId="0" fontId="86" fillId="12" borderId="6" xfId="1" applyFont="1" applyFill="1" applyBorder="1" applyAlignment="1">
      <alignment horizontal="center" vertical="center" wrapText="1"/>
    </xf>
    <xf numFmtId="0" fontId="69" fillId="10" borderId="0" xfId="0" applyFont="1" applyFill="1" applyAlignment="1">
      <alignment horizontal="left" vertical="center"/>
    </xf>
    <xf numFmtId="0" fontId="25" fillId="10" borderId="0" xfId="1" applyFont="1" applyFill="1" applyAlignment="1">
      <alignment horizontal="center" vertical="center"/>
    </xf>
    <xf numFmtId="0" fontId="99" fillId="10" borderId="0" xfId="0" applyFont="1" applyFill="1" applyAlignment="1">
      <alignment horizontal="center" vertical="center"/>
    </xf>
    <xf numFmtId="0" fontId="0" fillId="10" borderId="0" xfId="0" applyFill="1" applyAlignment="1">
      <alignment horizontal="left" vertical="top"/>
    </xf>
    <xf numFmtId="0" fontId="69" fillId="13" borderId="0" xfId="0" applyFont="1" applyFill="1" applyAlignment="1">
      <alignment horizontal="left" vertical="center"/>
    </xf>
    <xf numFmtId="0" fontId="25" fillId="13" borderId="0" xfId="1" applyFont="1" applyFill="1" applyAlignment="1">
      <alignment horizontal="center" vertical="center"/>
    </xf>
    <xf numFmtId="0" fontId="99" fillId="13" borderId="0" xfId="0" applyFont="1" applyFill="1" applyAlignment="1">
      <alignment horizontal="center" vertical="center"/>
    </xf>
    <xf numFmtId="0" fontId="0" fillId="13" borderId="0" xfId="0" applyFill="1" applyAlignment="1">
      <alignment horizontal="left" vertical="top"/>
    </xf>
    <xf numFmtId="0" fontId="0" fillId="10" borderId="0" xfId="0" applyFill="1" applyAlignment="1">
      <alignment horizontal="left" vertical="top" wrapText="1"/>
    </xf>
    <xf numFmtId="0" fontId="168" fillId="0" borderId="0" xfId="1" applyFont="1" applyAlignment="1">
      <alignment horizontal="right"/>
    </xf>
    <xf numFmtId="0" fontId="64" fillId="0" borderId="0" xfId="1" applyFont="1" applyAlignment="1">
      <alignment horizontal="right"/>
    </xf>
    <xf numFmtId="0" fontId="0" fillId="13" borderId="0" xfId="0" applyFill="1" applyAlignment="1">
      <alignment horizontal="left" vertical="top" wrapText="1"/>
    </xf>
    <xf numFmtId="0" fontId="62" fillId="10" borderId="0" xfId="0" applyFont="1" applyFill="1" applyAlignment="1">
      <alignment horizontal="left" vertical="top"/>
    </xf>
    <xf numFmtId="0" fontId="30" fillId="0" borderId="0" xfId="1" applyFont="1" applyAlignment="1">
      <alignment horizontal="left" vertical="center"/>
    </xf>
    <xf numFmtId="0" fontId="30" fillId="0" borderId="0" xfId="1" applyFont="1" applyAlignment="1">
      <alignment horizontal="right" vertical="center"/>
    </xf>
    <xf numFmtId="182" fontId="25" fillId="0" borderId="0" xfId="1" applyNumberFormat="1" applyFont="1" applyAlignment="1">
      <alignment horizontal="center" vertical="center"/>
    </xf>
    <xf numFmtId="0" fontId="62" fillId="13" borderId="0" xfId="0" applyFont="1" applyFill="1" applyAlignment="1">
      <alignment horizontal="left" vertical="top"/>
    </xf>
    <xf numFmtId="183" fontId="66" fillId="0" borderId="8" xfId="1" applyNumberFormat="1" applyFont="1" applyBorder="1" applyAlignment="1">
      <alignment horizontal="center" vertical="center"/>
    </xf>
    <xf numFmtId="0" fontId="59" fillId="10" borderId="0" xfId="1" applyFont="1" applyFill="1" applyAlignment="1">
      <alignment vertical="top"/>
    </xf>
    <xf numFmtId="0" fontId="62" fillId="0" borderId="0" xfId="1" applyFont="1" applyAlignment="1">
      <alignment horizontal="left" vertical="center"/>
    </xf>
    <xf numFmtId="0" fontId="63" fillId="0" borderId="5" xfId="1" applyFont="1" applyBorder="1" applyAlignment="1">
      <alignment horizontal="center"/>
    </xf>
    <xf numFmtId="0" fontId="59" fillId="13" borderId="0" xfId="1" applyFont="1" applyFill="1" applyAlignment="1">
      <alignment vertical="top"/>
    </xf>
    <xf numFmtId="0" fontId="59" fillId="10" borderId="0" xfId="0" applyFont="1" applyFill="1" applyAlignment="1">
      <alignment horizontal="left" vertical="top"/>
    </xf>
    <xf numFmtId="0" fontId="0" fillId="0" borderId="5" xfId="0" applyBorder="1" applyAlignment="1">
      <alignment horizontal="center"/>
    </xf>
    <xf numFmtId="0" fontId="59" fillId="13" borderId="0" xfId="0" applyFont="1" applyFill="1" applyAlignment="1">
      <alignment horizontal="left" vertical="top"/>
    </xf>
    <xf numFmtId="0" fontId="25" fillId="0" borderId="6" xfId="1" applyFont="1" applyBorder="1" applyAlignment="1">
      <alignment horizontal="left"/>
    </xf>
    <xf numFmtId="0" fontId="25" fillId="0" borderId="0" xfId="1" applyFont="1" applyAlignment="1">
      <alignment horizontal="left"/>
    </xf>
    <xf numFmtId="0" fontId="93" fillId="10" borderId="0" xfId="0" applyFont="1" applyFill="1" applyAlignment="1">
      <alignment horizontal="center" vertical="center"/>
    </xf>
    <xf numFmtId="0" fontId="0" fillId="10" borderId="0" xfId="0" applyFill="1" applyAlignment="1">
      <alignment horizontal="center" vertical="center"/>
    </xf>
    <xf numFmtId="0" fontId="0" fillId="10" borderId="5" xfId="0" applyFill="1" applyBorder="1" applyAlignment="1">
      <alignment horizontal="center" vertical="center"/>
    </xf>
    <xf numFmtId="0" fontId="93" fillId="13" borderId="0" xfId="0" applyFont="1" applyFill="1" applyAlignment="1">
      <alignment horizontal="center" vertical="center"/>
    </xf>
    <xf numFmtId="0" fontId="0" fillId="13" borderId="0" xfId="0" applyFill="1" applyAlignment="1">
      <alignment horizontal="center" vertical="center"/>
    </xf>
    <xf numFmtId="0" fontId="0" fillId="13" borderId="5" xfId="0" applyFill="1" applyBorder="1" applyAlignment="1">
      <alignment horizontal="center" vertical="center"/>
    </xf>
    <xf numFmtId="0" fontId="38" fillId="0" borderId="4" xfId="1" applyFont="1" applyBorder="1" applyAlignment="1">
      <alignment horizontal="center" vertical="center"/>
    </xf>
    <xf numFmtId="0" fontId="38" fillId="0" borderId="3" xfId="1" applyFont="1" applyBorder="1" applyAlignment="1">
      <alignment horizontal="center" vertical="center"/>
    </xf>
    <xf numFmtId="0" fontId="38" fillId="0" borderId="3" xfId="1" applyFont="1" applyBorder="1" applyAlignment="1">
      <alignment horizontal="left" vertical="center"/>
    </xf>
    <xf numFmtId="0" fontId="68" fillId="10" borderId="42" xfId="1" applyFont="1" applyFill="1" applyBorder="1" applyAlignment="1">
      <alignment horizontal="right"/>
    </xf>
    <xf numFmtId="0" fontId="50" fillId="12" borderId="42" xfId="1" applyFont="1" applyFill="1" applyBorder="1" applyAlignment="1">
      <alignment horizontal="center" vertical="center"/>
    </xf>
    <xf numFmtId="0" fontId="50" fillId="12" borderId="4" xfId="1" applyFont="1" applyFill="1" applyBorder="1" applyAlignment="1">
      <alignment horizontal="center" vertical="center"/>
    </xf>
    <xf numFmtId="0" fontId="0" fillId="0" borderId="4" xfId="0" applyBorder="1" applyAlignment="1">
      <alignment horizontal="left" vertical="center" wrapText="1" indent="1"/>
    </xf>
    <xf numFmtId="0" fontId="0" fillId="0" borderId="97" xfId="0" applyBorder="1" applyAlignment="1">
      <alignment horizontal="left" vertical="center" wrapText="1" indent="1"/>
    </xf>
    <xf numFmtId="0" fontId="38" fillId="10" borderId="2" xfId="1" applyFont="1" applyFill="1" applyBorder="1" applyAlignment="1">
      <alignment horizontal="center" vertical="center"/>
    </xf>
    <xf numFmtId="0" fontId="38" fillId="10" borderId="1" xfId="1" applyFont="1" applyFill="1" applyBorder="1" applyAlignment="1">
      <alignment horizontal="center" vertical="center"/>
    </xf>
    <xf numFmtId="0" fontId="38" fillId="10" borderId="1" xfId="1" applyFont="1" applyFill="1" applyBorder="1" applyAlignment="1">
      <alignment horizontal="left" vertical="center"/>
    </xf>
    <xf numFmtId="0" fontId="68" fillId="10" borderId="1" xfId="1" applyFont="1" applyFill="1" applyBorder="1" applyAlignment="1">
      <alignment horizontal="right"/>
    </xf>
    <xf numFmtId="0" fontId="50" fillId="12" borderId="2" xfId="1" applyFont="1" applyFill="1" applyBorder="1" applyAlignment="1">
      <alignment horizontal="center" vertical="center"/>
    </xf>
    <xf numFmtId="0" fontId="25" fillId="13" borderId="1" xfId="0" applyFont="1" applyFill="1" applyBorder="1" applyAlignment="1">
      <alignment vertical="center"/>
    </xf>
    <xf numFmtId="0" fontId="38" fillId="13" borderId="1" xfId="1" applyFont="1" applyFill="1" applyBorder="1" applyAlignment="1">
      <alignment horizontal="left" vertical="center"/>
    </xf>
    <xf numFmtId="0" fontId="68" fillId="13" borderId="31" xfId="1" applyFont="1" applyFill="1" applyBorder="1" applyAlignment="1">
      <alignment horizontal="right"/>
    </xf>
    <xf numFmtId="0" fontId="38" fillId="13" borderId="1" xfId="1" applyFont="1" applyFill="1" applyBorder="1" applyAlignment="1">
      <alignment horizontal="left" vertical="center" wrapText="1"/>
    </xf>
    <xf numFmtId="0" fontId="28" fillId="13" borderId="46" xfId="1" applyFont="1" applyFill="1" applyBorder="1" applyAlignment="1">
      <alignment vertical="center" wrapText="1"/>
    </xf>
    <xf numFmtId="0" fontId="25" fillId="13" borderId="2" xfId="1" applyFont="1" applyFill="1" applyBorder="1" applyAlignment="1">
      <alignment vertical="center" wrapText="1"/>
    </xf>
    <xf numFmtId="0" fontId="25" fillId="13" borderId="94" xfId="1" applyFont="1" applyFill="1" applyBorder="1" applyAlignment="1">
      <alignment vertical="center" wrapText="1"/>
    </xf>
    <xf numFmtId="0" fontId="68" fillId="0" borderId="0" xfId="1" applyFont="1" applyAlignment="1">
      <alignment horizontal="right"/>
    </xf>
    <xf numFmtId="0" fontId="50" fillId="12" borderId="6" xfId="1" applyFont="1" applyFill="1" applyBorder="1" applyAlignment="1">
      <alignment horizontal="center" vertical="center"/>
    </xf>
    <xf numFmtId="0" fontId="68" fillId="0" borderId="5" xfId="1" applyFont="1" applyBorder="1" applyAlignment="1">
      <alignment horizontal="right"/>
    </xf>
    <xf numFmtId="0" fontId="26" fillId="12" borderId="6" xfId="0" applyFont="1" applyFill="1" applyBorder="1" applyAlignment="1">
      <alignment horizontal="left" vertical="center"/>
    </xf>
    <xf numFmtId="0" fontId="83" fillId="0" borderId="6" xfId="0" applyFont="1" applyBorder="1" applyAlignment="1">
      <alignment horizontal="center" vertical="center"/>
    </xf>
    <xf numFmtId="0" fontId="91" fillId="12" borderId="6" xfId="0" applyFont="1" applyFill="1" applyBorder="1" applyAlignment="1">
      <alignment horizontal="center" vertical="center"/>
    </xf>
    <xf numFmtId="0" fontId="83" fillId="0" borderId="0" xfId="0" applyFont="1" applyAlignment="1">
      <alignment horizontal="center" vertical="center"/>
    </xf>
    <xf numFmtId="0" fontId="67" fillId="0" borderId="0" xfId="1" applyFont="1" applyAlignment="1">
      <alignment horizontal="left" vertical="center"/>
    </xf>
    <xf numFmtId="0" fontId="67" fillId="0" borderId="0" xfId="1" applyFont="1" applyAlignment="1">
      <alignment vertical="top" wrapText="1"/>
    </xf>
    <xf numFmtId="0" fontId="87" fillId="12" borderId="0" xfId="1" applyFont="1" applyFill="1" applyAlignment="1">
      <alignment horizontal="center" vertical="center" wrapText="1"/>
    </xf>
    <xf numFmtId="0" fontId="57" fillId="0" borderId="0" xfId="1" applyFont="1" applyAlignment="1">
      <alignment horizontal="left" vertical="center"/>
    </xf>
    <xf numFmtId="0" fontId="0" fillId="10" borderId="5" xfId="0" applyFill="1" applyBorder="1" applyAlignment="1">
      <alignment horizontal="left" vertical="top" wrapText="1"/>
    </xf>
    <xf numFmtId="0" fontId="0" fillId="13" borderId="5" xfId="0" applyFill="1" applyBorder="1" applyAlignment="1">
      <alignment horizontal="left" vertical="top" wrapText="1"/>
    </xf>
    <xf numFmtId="0" fontId="25" fillId="10" borderId="0" xfId="0" applyFont="1" applyFill="1" applyAlignment="1">
      <alignment horizontal="center" vertical="center" wrapText="1"/>
    </xf>
    <xf numFmtId="0" fontId="93" fillId="10" borderId="0" xfId="0" applyFont="1" applyFill="1" applyAlignment="1">
      <alignment horizontal="center" vertical="center" wrapText="1"/>
    </xf>
    <xf numFmtId="0" fontId="37" fillId="0" borderId="0" xfId="1" applyFont="1" applyAlignment="1">
      <alignment horizontal="left" vertical="top" wrapText="1"/>
    </xf>
    <xf numFmtId="0" fontId="25" fillId="13" borderId="0" xfId="0" applyFont="1" applyFill="1" applyAlignment="1">
      <alignment horizontal="center" vertical="center" wrapText="1"/>
    </xf>
    <xf numFmtId="0" fontId="93" fillId="13" borderId="0" xfId="0" applyFont="1" applyFill="1" applyAlignment="1">
      <alignment horizontal="center" vertical="center" wrapText="1"/>
    </xf>
    <xf numFmtId="0" fontId="54" fillId="4" borderId="6" xfId="0" applyFont="1" applyFill="1" applyBorder="1" applyAlignment="1">
      <alignment horizontal="left" vertical="center" wrapText="1" shrinkToFit="1"/>
    </xf>
    <xf numFmtId="0" fontId="54" fillId="4" borderId="7" xfId="0" applyFont="1" applyFill="1" applyBorder="1" applyAlignment="1">
      <alignment horizontal="left" vertical="center" wrapText="1" shrinkToFit="1"/>
    </xf>
    <xf numFmtId="0" fontId="76" fillId="0" borderId="0" xfId="1" applyFont="1" applyAlignment="1">
      <alignment horizontal="left" vertical="center"/>
    </xf>
    <xf numFmtId="0" fontId="76" fillId="0" borderId="0" xfId="0" applyFont="1" applyAlignment="1">
      <alignment horizontal="left" vertical="center"/>
    </xf>
    <xf numFmtId="0" fontId="80" fillId="0" borderId="0" xfId="1" applyFont="1" applyAlignment="1">
      <alignment horizontal="left" vertical="center"/>
    </xf>
    <xf numFmtId="0" fontId="86" fillId="12" borderId="0" xfId="1" applyFont="1" applyFill="1" applyAlignment="1">
      <alignment horizontal="center" vertical="center" wrapText="1"/>
    </xf>
    <xf numFmtId="0" fontId="58" fillId="10" borderId="0" xfId="0" applyFont="1" applyFill="1" applyAlignment="1">
      <alignment horizontal="center" vertical="center"/>
    </xf>
    <xf numFmtId="0" fontId="58" fillId="13" borderId="0" xfId="0" applyFont="1" applyFill="1" applyAlignment="1">
      <alignment horizontal="center" vertical="center"/>
    </xf>
    <xf numFmtId="0" fontId="53" fillId="12" borderId="6" xfId="1" applyFont="1" applyFill="1" applyBorder="1" applyAlignment="1">
      <alignment horizontal="center" vertical="center"/>
    </xf>
    <xf numFmtId="0" fontId="99" fillId="10" borderId="8" xfId="0" applyFont="1" applyFill="1" applyBorder="1" applyAlignment="1">
      <alignment horizontal="center" vertical="center"/>
    </xf>
    <xf numFmtId="0" fontId="0" fillId="10" borderId="9" xfId="0" applyFill="1" applyBorder="1" applyAlignment="1">
      <alignment horizontal="center" vertical="center"/>
    </xf>
    <xf numFmtId="0" fontId="38" fillId="0" borderId="10" xfId="1" applyFont="1" applyBorder="1" applyAlignment="1">
      <alignment horizontal="center" vertical="center"/>
    </xf>
    <xf numFmtId="0" fontId="38" fillId="0" borderId="8" xfId="1" applyFont="1" applyBorder="1" applyAlignment="1">
      <alignment horizontal="center" vertical="center"/>
    </xf>
    <xf numFmtId="0" fontId="38" fillId="0" borderId="8" xfId="1" applyFont="1" applyBorder="1" applyAlignment="1">
      <alignment horizontal="left" vertical="center"/>
    </xf>
    <xf numFmtId="0" fontId="86" fillId="12" borderId="10" xfId="1" applyFont="1" applyFill="1" applyBorder="1" applyAlignment="1">
      <alignment horizontal="center" vertical="center"/>
    </xf>
    <xf numFmtId="0" fontId="99" fillId="13" borderId="8" xfId="0" applyFont="1" applyFill="1" applyBorder="1" applyAlignment="1">
      <alignment horizontal="center" vertical="center"/>
    </xf>
    <xf numFmtId="0" fontId="0" fillId="13" borderId="9" xfId="0" applyFill="1" applyBorder="1" applyAlignment="1">
      <alignment horizontal="center" vertical="center"/>
    </xf>
    <xf numFmtId="0" fontId="35" fillId="0" borderId="10" xfId="1" applyFont="1" applyBorder="1" applyAlignment="1">
      <alignment horizontal="left" vertical="center" wrapText="1"/>
    </xf>
    <xf numFmtId="0" fontId="35" fillId="0" borderId="11" xfId="1" applyFont="1" applyBorder="1" applyAlignment="1">
      <alignment horizontal="left" vertical="center" wrapText="1"/>
    </xf>
    <xf numFmtId="0" fontId="26" fillId="10" borderId="12" xfId="0" applyFont="1" applyFill="1" applyBorder="1" applyAlignment="1">
      <alignment horizontal="left" vertical="center"/>
    </xf>
    <xf numFmtId="0" fontId="38" fillId="10" borderId="12" xfId="1" applyFont="1" applyFill="1" applyBorder="1" applyAlignment="1">
      <alignment horizontal="left" vertical="center"/>
    </xf>
    <xf numFmtId="0" fontId="38" fillId="10" borderId="12" xfId="1" applyFont="1" applyFill="1" applyBorder="1">
      <alignment vertical="center"/>
    </xf>
    <xf numFmtId="0" fontId="38" fillId="10" borderId="13" xfId="1" applyFont="1" applyFill="1" applyBorder="1">
      <alignment vertical="center"/>
    </xf>
    <xf numFmtId="0" fontId="86" fillId="12" borderId="12" xfId="1" applyFont="1" applyFill="1" applyBorder="1" applyAlignment="1">
      <alignment horizontal="center" vertical="center"/>
    </xf>
    <xf numFmtId="0" fontId="26" fillId="13" borderId="12" xfId="0" applyFont="1" applyFill="1" applyBorder="1" applyAlignment="1">
      <alignment horizontal="left" vertical="center"/>
    </xf>
    <xf numFmtId="0" fontId="38" fillId="13" borderId="12" xfId="1" applyFont="1" applyFill="1" applyBorder="1">
      <alignment vertical="center"/>
    </xf>
    <xf numFmtId="0" fontId="38" fillId="13" borderId="13" xfId="1" applyFont="1" applyFill="1" applyBorder="1">
      <alignment vertical="center"/>
    </xf>
    <xf numFmtId="0" fontId="86" fillId="12" borderId="14" xfId="1" applyFont="1" applyFill="1" applyBorder="1" applyAlignment="1">
      <alignment horizontal="center" vertical="center"/>
    </xf>
    <xf numFmtId="0" fontId="58" fillId="13" borderId="18" xfId="1" applyFont="1" applyFill="1" applyBorder="1" applyAlignment="1">
      <alignment horizontal="center" vertical="center" wrapText="1"/>
    </xf>
    <xf numFmtId="0" fontId="52" fillId="13" borderId="0" xfId="1" applyFont="1" applyFill="1" applyAlignment="1">
      <alignment horizontal="center" vertical="center" wrapText="1"/>
    </xf>
    <xf numFmtId="0" fontId="39" fillId="0" borderId="0" xfId="0" applyFont="1" applyAlignment="1">
      <alignment horizontal="center" vertical="center"/>
    </xf>
    <xf numFmtId="0" fontId="39" fillId="0" borderId="0" xfId="1" applyFont="1" applyAlignment="1">
      <alignment horizontal="center" vertical="center"/>
    </xf>
    <xf numFmtId="0" fontId="38" fillId="4" borderId="5" xfId="1" applyFont="1" applyFill="1" applyBorder="1">
      <alignment vertical="center"/>
    </xf>
    <xf numFmtId="0" fontId="86" fillId="12" borderId="0" xfId="1" applyFont="1" applyFill="1" applyAlignment="1">
      <alignment horizontal="center" vertical="center"/>
    </xf>
    <xf numFmtId="0" fontId="39" fillId="4" borderId="6" xfId="0" applyFont="1" applyFill="1" applyBorder="1" applyAlignment="1">
      <alignment horizontal="center" vertical="center"/>
    </xf>
    <xf numFmtId="0" fontId="39" fillId="4" borderId="0" xfId="0" applyFont="1" applyFill="1" applyAlignment="1">
      <alignment horizontal="center" vertical="center"/>
    </xf>
    <xf numFmtId="0" fontId="38" fillId="0" borderId="5" xfId="1" applyFont="1" applyBorder="1">
      <alignment vertical="center"/>
    </xf>
    <xf numFmtId="0" fontId="26" fillId="0" borderId="0" xfId="1" applyFont="1" applyAlignment="1">
      <alignment horizontal="right" vertical="center"/>
    </xf>
    <xf numFmtId="0" fontId="26" fillId="0" borderId="0" xfId="1" applyFont="1" applyAlignment="1">
      <alignment horizontal="left" vertical="center"/>
    </xf>
    <xf numFmtId="0" fontId="25" fillId="4" borderId="5" xfId="1" applyFont="1" applyFill="1" applyBorder="1">
      <alignment vertical="center"/>
    </xf>
    <xf numFmtId="0" fontId="53" fillId="12" borderId="0" xfId="1" applyFont="1" applyFill="1" applyAlignment="1">
      <alignment horizontal="center" vertical="center"/>
    </xf>
    <xf numFmtId="0" fontId="38" fillId="4" borderId="0" xfId="1" applyFont="1" applyFill="1" applyAlignment="1">
      <alignment horizontal="left" vertical="center"/>
    </xf>
    <xf numFmtId="0" fontId="49" fillId="10" borderId="0" xfId="0" applyFont="1" applyFill="1" applyAlignment="1">
      <alignment horizontal="left" vertical="top" wrapText="1"/>
    </xf>
    <xf numFmtId="0" fontId="49" fillId="13" borderId="59" xfId="0" applyFont="1" applyFill="1" applyBorder="1" applyAlignment="1">
      <alignment horizontal="left" vertical="top" wrapText="1"/>
    </xf>
    <xf numFmtId="0" fontId="99" fillId="10" borderId="0" xfId="0" applyFont="1" applyFill="1"/>
    <xf numFmtId="0" fontId="99" fillId="10" borderId="5" xfId="0" applyFont="1" applyFill="1" applyBorder="1"/>
    <xf numFmtId="0" fontId="99" fillId="13" borderId="59" xfId="0" applyFont="1" applyFill="1" applyBorder="1"/>
    <xf numFmtId="0" fontId="99" fillId="13" borderId="5" xfId="0" applyFont="1" applyFill="1" applyBorder="1"/>
    <xf numFmtId="0" fontId="38" fillId="4" borderId="0" xfId="1" applyFont="1" applyFill="1" applyAlignment="1">
      <alignment horizontal="center" vertical="center"/>
    </xf>
    <xf numFmtId="0" fontId="59" fillId="13" borderId="59" xfId="0" applyFont="1" applyFill="1" applyBorder="1" applyAlignment="1">
      <alignment horizontal="left" vertical="top"/>
    </xf>
    <xf numFmtId="0" fontId="50" fillId="12" borderId="0" xfId="1" applyFont="1" applyFill="1" applyAlignment="1">
      <alignment horizontal="center" vertical="center"/>
    </xf>
    <xf numFmtId="0" fontId="38" fillId="4" borderId="6" xfId="1" applyFont="1" applyFill="1" applyBorder="1" applyAlignment="1">
      <alignment horizontal="center" vertical="center"/>
    </xf>
    <xf numFmtId="0" fontId="25" fillId="4" borderId="0" xfId="0" applyFont="1" applyFill="1"/>
    <xf numFmtId="0" fontId="48" fillId="10" borderId="3" xfId="1" applyFont="1" applyFill="1" applyBorder="1" applyAlignment="1">
      <alignment horizontal="left" vertical="top" wrapText="1"/>
    </xf>
    <xf numFmtId="0" fontId="48" fillId="10" borderId="99" xfId="1" applyFont="1" applyFill="1" applyBorder="1" applyAlignment="1">
      <alignment horizontal="left" vertical="top" wrapText="1"/>
    </xf>
    <xf numFmtId="0" fontId="38" fillId="4" borderId="4" xfId="1" applyFont="1" applyFill="1" applyBorder="1" applyAlignment="1">
      <alignment horizontal="center" vertical="center"/>
    </xf>
    <xf numFmtId="0" fontId="38" fillId="4" borderId="3" xfId="1" applyFont="1" applyFill="1" applyBorder="1" applyAlignment="1">
      <alignment horizontal="center" vertical="center"/>
    </xf>
    <xf numFmtId="0" fontId="38" fillId="4" borderId="3" xfId="1" applyFont="1" applyFill="1" applyBorder="1" applyAlignment="1">
      <alignment horizontal="left" vertical="center"/>
    </xf>
    <xf numFmtId="0" fontId="38" fillId="4" borderId="3" xfId="1" applyFont="1" applyFill="1" applyBorder="1">
      <alignment vertical="center"/>
    </xf>
    <xf numFmtId="0" fontId="50" fillId="12" borderId="3" xfId="1" applyFont="1" applyFill="1" applyBorder="1" applyAlignment="1">
      <alignment horizontal="center" vertical="center"/>
    </xf>
    <xf numFmtId="0" fontId="48" fillId="13" borderId="103" xfId="1" applyFont="1" applyFill="1" applyBorder="1" applyAlignment="1">
      <alignment horizontal="left" vertical="top" wrapText="1"/>
    </xf>
    <xf numFmtId="0" fontId="48" fillId="13" borderId="3" xfId="1" applyFont="1" applyFill="1" applyBorder="1" applyAlignment="1">
      <alignment horizontal="left" vertical="top" wrapText="1"/>
    </xf>
    <xf numFmtId="0" fontId="48" fillId="13" borderId="99" xfId="1" applyFont="1" applyFill="1" applyBorder="1" applyAlignment="1">
      <alignment horizontal="left" vertical="top" wrapText="1"/>
    </xf>
    <xf numFmtId="0" fontId="52" fillId="4" borderId="3" xfId="1" applyFont="1" applyFill="1" applyBorder="1" applyAlignment="1">
      <alignment horizontal="center" vertical="center" wrapText="1"/>
    </xf>
    <xf numFmtId="0" fontId="35" fillId="4" borderId="97" xfId="1" applyFont="1" applyFill="1" applyBorder="1" applyAlignment="1">
      <alignment horizontal="left" vertical="center" wrapText="1"/>
    </xf>
    <xf numFmtId="0" fontId="0" fillId="10" borderId="1" xfId="0" applyFill="1" applyBorder="1"/>
    <xf numFmtId="0" fontId="0" fillId="10" borderId="31" xfId="0" applyFill="1" applyBorder="1"/>
    <xf numFmtId="0" fontId="0" fillId="13" borderId="1" xfId="0" applyFill="1" applyBorder="1"/>
    <xf numFmtId="0" fontId="0" fillId="13" borderId="31" xfId="0" applyFill="1" applyBorder="1"/>
    <xf numFmtId="0" fontId="0" fillId="12" borderId="2" xfId="0" applyFill="1" applyBorder="1"/>
    <xf numFmtId="0" fontId="0" fillId="13" borderId="2" xfId="0" applyFill="1" applyBorder="1"/>
    <xf numFmtId="0" fontId="100" fillId="13" borderId="46" xfId="0" applyFont="1" applyFill="1" applyBorder="1"/>
    <xf numFmtId="0" fontId="0" fillId="13" borderId="94" xfId="0" applyFill="1" applyBorder="1"/>
    <xf numFmtId="0" fontId="102" fillId="10" borderId="0" xfId="0" applyFont="1" applyFill="1" applyAlignment="1">
      <alignment horizontal="left" vertical="top" wrapText="1"/>
    </xf>
    <xf numFmtId="0" fontId="102" fillId="10" borderId="5" xfId="0" applyFont="1" applyFill="1" applyBorder="1" applyAlignment="1">
      <alignment horizontal="left" vertical="top" wrapText="1"/>
    </xf>
    <xf numFmtId="0" fontId="102" fillId="13" borderId="0" xfId="0" applyFont="1" applyFill="1" applyAlignment="1">
      <alignment horizontal="left" vertical="top" wrapText="1"/>
    </xf>
    <xf numFmtId="0" fontId="102" fillId="13" borderId="5" xfId="0" applyFont="1" applyFill="1" applyBorder="1" applyAlignment="1">
      <alignment horizontal="left" vertical="top" wrapText="1"/>
    </xf>
    <xf numFmtId="0" fontId="57" fillId="0" borderId="0" xfId="0" applyFont="1" applyAlignment="1">
      <alignment vertical="center"/>
    </xf>
    <xf numFmtId="0" fontId="24" fillId="0" borderId="0" xfId="1" applyFont="1" applyAlignment="1">
      <alignment horizontal="left" vertical="top" wrapText="1"/>
    </xf>
    <xf numFmtId="0" fontId="90" fillId="12" borderId="0" xfId="0" applyFont="1" applyFill="1" applyAlignment="1">
      <alignment horizontal="center" vertical="center"/>
    </xf>
    <xf numFmtId="0" fontId="25" fillId="0" borderId="0" xfId="1" applyFont="1" applyAlignment="1">
      <alignment horizontal="right" vertical="center"/>
    </xf>
    <xf numFmtId="0" fontId="25" fillId="10" borderId="0" xfId="1" applyFont="1" applyFill="1" applyAlignment="1">
      <alignment vertical="center" wrapText="1"/>
    </xf>
    <xf numFmtId="0" fontId="25" fillId="13" borderId="0" xfId="1" applyFont="1" applyFill="1" applyAlignment="1">
      <alignment vertical="center" wrapText="1"/>
    </xf>
    <xf numFmtId="0" fontId="25" fillId="10" borderId="0" xfId="1" applyFont="1" applyFill="1" applyAlignment="1">
      <alignment vertical="top"/>
    </xf>
    <xf numFmtId="0" fontId="25" fillId="13" borderId="0" xfId="1" applyFont="1" applyFill="1" applyAlignment="1">
      <alignment vertical="top"/>
    </xf>
    <xf numFmtId="0" fontId="92" fillId="12" borderId="0" xfId="0" applyFont="1" applyFill="1" applyAlignment="1">
      <alignment horizontal="center" vertical="center"/>
    </xf>
    <xf numFmtId="0" fontId="92" fillId="12" borderId="6" xfId="0" applyFont="1" applyFill="1" applyBorder="1" applyAlignment="1">
      <alignment horizontal="center" vertical="center"/>
    </xf>
    <xf numFmtId="0" fontId="86" fillId="12" borderId="6" xfId="1" applyFont="1" applyFill="1" applyBorder="1" applyAlignment="1">
      <alignment horizontal="center" vertical="center" shrinkToFit="1"/>
    </xf>
    <xf numFmtId="0" fontId="48" fillId="10" borderId="8" xfId="1" applyFont="1" applyFill="1" applyBorder="1" applyAlignment="1">
      <alignment horizontal="left" vertical="top" wrapText="1"/>
    </xf>
    <xf numFmtId="0" fontId="50" fillId="12" borderId="10" xfId="1" applyFont="1" applyFill="1" applyBorder="1" applyAlignment="1">
      <alignment horizontal="center" vertical="center"/>
    </xf>
    <xf numFmtId="0" fontId="48" fillId="13" borderId="8" xfId="1" applyFont="1" applyFill="1" applyBorder="1" applyAlignment="1">
      <alignment horizontal="left" vertical="top" wrapText="1"/>
    </xf>
    <xf numFmtId="0" fontId="38" fillId="10" borderId="0" xfId="1" applyFont="1" applyFill="1" applyAlignment="1">
      <alignment horizontal="center" vertical="center"/>
    </xf>
    <xf numFmtId="0" fontId="38" fillId="10" borderId="0" xfId="1" applyFont="1" applyFill="1" applyAlignment="1">
      <alignment horizontal="left" vertical="center"/>
    </xf>
    <xf numFmtId="0" fontId="68" fillId="10" borderId="13" xfId="1" applyFont="1" applyFill="1" applyBorder="1" applyAlignment="1">
      <alignment horizontal="right"/>
    </xf>
    <xf numFmtId="0" fontId="25" fillId="13" borderId="0" xfId="0" applyFont="1" applyFill="1" applyAlignment="1">
      <alignment vertical="center"/>
    </xf>
    <xf numFmtId="0" fontId="38" fillId="13" borderId="0" xfId="1" applyFont="1" applyFill="1" applyAlignment="1">
      <alignment horizontal="left" vertical="center"/>
    </xf>
    <xf numFmtId="0" fontId="68" fillId="13" borderId="5" xfId="1" applyFont="1" applyFill="1" applyBorder="1" applyAlignment="1">
      <alignment horizontal="right"/>
    </xf>
    <xf numFmtId="0" fontId="50" fillId="13" borderId="6" xfId="1" applyFont="1" applyFill="1" applyBorder="1" applyAlignment="1">
      <alignment horizontal="center" vertical="center"/>
    </xf>
    <xf numFmtId="0" fontId="58" fillId="13" borderId="0" xfId="0" applyFont="1" applyFill="1" applyAlignment="1">
      <alignment horizontal="center" vertical="center" shrinkToFit="1"/>
    </xf>
    <xf numFmtId="0" fontId="117" fillId="13" borderId="0" xfId="1" applyFont="1" applyFill="1" applyAlignment="1">
      <alignment horizontal="center" vertical="center" wrapText="1"/>
    </xf>
    <xf numFmtId="0" fontId="35" fillId="13" borderId="0" xfId="1" applyFont="1" applyFill="1" applyAlignment="1">
      <alignment horizontal="left" vertical="center" wrapText="1"/>
    </xf>
    <xf numFmtId="0" fontId="35" fillId="13" borderId="7" xfId="1" applyFont="1" applyFill="1" applyBorder="1" applyAlignment="1">
      <alignment horizontal="left" vertical="center" wrapText="1"/>
    </xf>
    <xf numFmtId="0" fontId="57" fillId="0" borderId="0" xfId="1" applyFont="1" applyAlignment="1">
      <alignment horizontal="right" vertical="center"/>
    </xf>
    <xf numFmtId="0" fontId="70" fillId="0" borderId="0" xfId="0" applyFont="1" applyAlignment="1">
      <alignment horizontal="left" vertical="center" indent="1"/>
    </xf>
    <xf numFmtId="0" fontId="57" fillId="0" borderId="0" xfId="1" applyFont="1" applyAlignment="1"/>
    <xf numFmtId="0" fontId="25" fillId="10" borderId="0" xfId="1" applyFont="1" applyFill="1">
      <alignment vertical="center"/>
    </xf>
    <xf numFmtId="0" fontId="25" fillId="13" borderId="0" xfId="1" applyFont="1" applyFill="1">
      <alignment vertical="center"/>
    </xf>
    <xf numFmtId="0" fontId="86" fillId="12" borderId="0" xfId="1" applyFont="1" applyFill="1" applyAlignment="1">
      <alignment horizontal="center" vertical="center" shrinkToFit="1"/>
    </xf>
    <xf numFmtId="0" fontId="58" fillId="10" borderId="8" xfId="0" applyFont="1" applyFill="1" applyBorder="1" applyAlignment="1">
      <alignment horizontal="center" vertical="center"/>
    </xf>
    <xf numFmtId="0" fontId="25" fillId="10" borderId="8" xfId="1" applyFont="1" applyFill="1" applyBorder="1" applyAlignment="1">
      <alignment vertical="top"/>
    </xf>
    <xf numFmtId="0" fontId="0" fillId="10" borderId="8" xfId="0" applyFill="1" applyBorder="1" applyAlignment="1">
      <alignment horizontal="left" vertical="top" wrapText="1"/>
    </xf>
    <xf numFmtId="0" fontId="48" fillId="10" borderId="9" xfId="1" applyFont="1" applyFill="1" applyBorder="1" applyAlignment="1">
      <alignment horizontal="left" vertical="top" wrapText="1"/>
    </xf>
    <xf numFmtId="0" fontId="58" fillId="0" borderId="8" xfId="0" applyFont="1" applyBorder="1" applyAlignment="1">
      <alignment horizontal="center" vertical="center"/>
    </xf>
    <xf numFmtId="0" fontId="58" fillId="13" borderId="8" xfId="0" applyFont="1" applyFill="1" applyBorder="1" applyAlignment="1">
      <alignment horizontal="center" vertical="center"/>
    </xf>
    <xf numFmtId="0" fontId="25" fillId="13" borderId="8" xfId="1" applyFont="1" applyFill="1" applyBorder="1" applyAlignment="1">
      <alignment vertical="top"/>
    </xf>
    <xf numFmtId="0" fontId="0" fillId="13" borderId="8" xfId="0" applyFill="1" applyBorder="1" applyAlignment="1">
      <alignment horizontal="left" vertical="top" wrapText="1"/>
    </xf>
    <xf numFmtId="0" fontId="48" fillId="13" borderId="9" xfId="1" applyFont="1" applyFill="1" applyBorder="1" applyAlignment="1">
      <alignment horizontal="left" vertical="top" wrapText="1"/>
    </xf>
    <xf numFmtId="0" fontId="58" fillId="10" borderId="14" xfId="0" applyFont="1" applyFill="1" applyBorder="1" applyAlignment="1">
      <alignment horizontal="center" vertical="center"/>
    </xf>
    <xf numFmtId="0" fontId="58" fillId="10" borderId="12" xfId="0" applyFont="1" applyFill="1" applyBorder="1" applyAlignment="1">
      <alignment horizontal="center" vertical="center"/>
    </xf>
    <xf numFmtId="0" fontId="68" fillId="13" borderId="13" xfId="1" applyFont="1" applyFill="1" applyBorder="1" applyAlignment="1">
      <alignment horizontal="right"/>
    </xf>
    <xf numFmtId="0" fontId="28" fillId="13" borderId="18" xfId="1" applyFont="1" applyFill="1" applyBorder="1" applyAlignment="1">
      <alignment horizontal="center" vertical="center" wrapText="1"/>
    </xf>
    <xf numFmtId="0" fontId="117" fillId="13" borderId="18" xfId="1" applyFont="1" applyFill="1" applyBorder="1" applyAlignment="1">
      <alignment horizontal="center" vertical="center" wrapText="1"/>
    </xf>
    <xf numFmtId="0" fontId="72" fillId="0" borderId="6" xfId="0" applyFont="1" applyBorder="1" applyAlignment="1">
      <alignment horizontal="center" vertical="center"/>
    </xf>
    <xf numFmtId="0" fontId="72" fillId="0" borderId="0" xfId="0" applyFont="1" applyAlignment="1">
      <alignment horizontal="center" vertical="center"/>
    </xf>
    <xf numFmtId="0" fontId="73" fillId="10" borderId="0" xfId="1" applyFont="1" applyFill="1" applyAlignment="1">
      <alignment horizontal="left" vertical="top"/>
    </xf>
    <xf numFmtId="0" fontId="73" fillId="13" borderId="0" xfId="1" applyFont="1" applyFill="1" applyAlignment="1">
      <alignment horizontal="left" vertical="top"/>
    </xf>
    <xf numFmtId="0" fontId="58" fillId="0" borderId="10" xfId="0" applyFont="1" applyBorder="1" applyAlignment="1">
      <alignment horizontal="center" vertical="center"/>
    </xf>
    <xf numFmtId="0" fontId="25" fillId="0" borderId="6" xfId="1" applyFont="1" applyBorder="1" applyAlignment="1">
      <alignment vertical="center" wrapText="1"/>
    </xf>
    <xf numFmtId="0" fontId="25" fillId="0" borderId="7" xfId="1" applyFont="1" applyBorder="1" applyAlignment="1">
      <alignment vertical="center" wrapText="1"/>
    </xf>
    <xf numFmtId="0" fontId="88" fillId="11" borderId="0" xfId="1" applyFont="1" applyFill="1" applyAlignment="1">
      <alignment horizontal="center" vertical="center" wrapText="1"/>
    </xf>
    <xf numFmtId="0" fontId="88" fillId="13" borderId="6" xfId="1" applyFont="1" applyFill="1" applyBorder="1" applyAlignment="1">
      <alignment horizontal="center" vertical="center" wrapText="1"/>
    </xf>
    <xf numFmtId="0" fontId="25" fillId="13" borderId="14" xfId="1" applyFont="1" applyFill="1" applyBorder="1" applyAlignment="1">
      <alignment vertical="center" wrapText="1"/>
    </xf>
    <xf numFmtId="0" fontId="25" fillId="13" borderId="15" xfId="1" applyFont="1" applyFill="1" applyBorder="1" applyAlignment="1">
      <alignment vertical="center" wrapText="1"/>
    </xf>
    <xf numFmtId="0" fontId="37" fillId="0" borderId="0" xfId="1" applyFont="1" applyAlignment="1">
      <alignment horizontal="left" vertical="center"/>
    </xf>
    <xf numFmtId="0" fontId="37" fillId="0" borderId="6" xfId="1" applyFont="1" applyBorder="1" applyAlignment="1">
      <alignment horizontal="left" vertical="center"/>
    </xf>
    <xf numFmtId="0" fontId="57" fillId="0" borderId="0" xfId="1" applyFont="1" applyAlignment="1">
      <alignment horizontal="left" vertical="top" wrapText="1"/>
    </xf>
    <xf numFmtId="0" fontId="30" fillId="0" borderId="0" xfId="1" applyFont="1" applyAlignment="1">
      <alignment vertical="center" wrapText="1"/>
    </xf>
    <xf numFmtId="0" fontId="81" fillId="0" borderId="0" xfId="1" applyFont="1" applyAlignment="1">
      <alignment horizontal="left" vertical="top" wrapText="1"/>
    </xf>
    <xf numFmtId="0" fontId="57" fillId="0" borderId="0" xfId="0" applyFont="1" applyAlignment="1">
      <alignment horizontal="left" vertical="center"/>
    </xf>
    <xf numFmtId="0" fontId="25" fillId="0" borderId="6" xfId="1" applyFont="1" applyBorder="1" applyAlignment="1">
      <alignment horizontal="center" vertical="center" wrapText="1"/>
    </xf>
    <xf numFmtId="0" fontId="25" fillId="0" borderId="7" xfId="1" applyFont="1" applyBorder="1" applyAlignment="1">
      <alignment horizontal="center" vertical="center" wrapText="1"/>
    </xf>
    <xf numFmtId="0" fontId="38" fillId="0" borderId="0" xfId="0" applyFont="1" applyAlignment="1">
      <alignment horizontal="left" vertical="center"/>
    </xf>
    <xf numFmtId="0" fontId="38" fillId="0" borderId="0" xfId="0" applyFont="1" applyAlignment="1">
      <alignment horizontal="center" vertical="center"/>
    </xf>
    <xf numFmtId="0" fontId="92" fillId="0" borderId="0" xfId="0" applyFont="1" applyAlignment="1">
      <alignment horizontal="center" vertical="center"/>
    </xf>
    <xf numFmtId="0" fontId="86" fillId="3" borderId="0" xfId="1" applyFont="1" applyFill="1" applyAlignment="1">
      <alignment horizontal="center" vertical="center" shrinkToFit="1"/>
    </xf>
    <xf numFmtId="0" fontId="63" fillId="13" borderId="18" xfId="1" applyFont="1" applyFill="1" applyBorder="1" applyAlignment="1">
      <alignment horizontal="center" shrinkToFit="1"/>
    </xf>
    <xf numFmtId="0" fontId="50" fillId="3" borderId="0" xfId="1" applyFont="1" applyFill="1" applyAlignment="1">
      <alignment horizontal="center" vertical="center"/>
    </xf>
    <xf numFmtId="0" fontId="68" fillId="13" borderId="20" xfId="1" applyFont="1" applyFill="1" applyBorder="1" applyAlignment="1">
      <alignment horizontal="right"/>
    </xf>
    <xf numFmtId="0" fontId="25" fillId="16" borderId="48" xfId="1" applyFont="1" applyFill="1" applyBorder="1">
      <alignment vertical="center"/>
    </xf>
    <xf numFmtId="0" fontId="25" fillId="0" borderId="10" xfId="1" applyFont="1" applyBorder="1" applyAlignment="1">
      <alignment horizontal="center" vertical="center" wrapText="1"/>
    </xf>
    <xf numFmtId="0" fontId="25" fillId="0" borderId="11" xfId="1" applyFont="1" applyBorder="1" applyAlignment="1">
      <alignment horizontal="center" vertical="center" wrapText="1"/>
    </xf>
    <xf numFmtId="0" fontId="58" fillId="10" borderId="6" xfId="0" applyFont="1" applyFill="1" applyBorder="1" applyAlignment="1">
      <alignment horizontal="center" vertical="center"/>
    </xf>
    <xf numFmtId="0" fontId="50" fillId="10" borderId="0" xfId="1" applyFont="1" applyFill="1" applyAlignment="1">
      <alignment horizontal="center" vertical="center"/>
    </xf>
    <xf numFmtId="0" fontId="25" fillId="13" borderId="14" xfId="1" applyFont="1" applyFill="1" applyBorder="1" applyAlignment="1">
      <alignment horizontal="center" vertical="center" wrapText="1"/>
    </xf>
    <xf numFmtId="0" fontId="25" fillId="13" borderId="15" xfId="1" applyFont="1" applyFill="1" applyBorder="1" applyAlignment="1">
      <alignment horizontal="center" vertical="center" wrapText="1"/>
    </xf>
    <xf numFmtId="0" fontId="58" fillId="0" borderId="67" xfId="0" applyFont="1" applyBorder="1" applyAlignment="1">
      <alignment horizontal="center" vertical="center"/>
    </xf>
    <xf numFmtId="0" fontId="25" fillId="0" borderId="68" xfId="1" applyFont="1" applyBorder="1">
      <alignment vertical="center"/>
    </xf>
    <xf numFmtId="0" fontId="24" fillId="0" borderId="68" xfId="1" applyFont="1" applyBorder="1" applyAlignment="1">
      <alignment horizontal="left" vertical="top"/>
    </xf>
    <xf numFmtId="0" fontId="48" fillId="0" borderId="68" xfId="1" applyFont="1" applyBorder="1" applyAlignment="1">
      <alignment horizontal="left" vertical="top" wrapText="1"/>
    </xf>
    <xf numFmtId="0" fontId="48" fillId="0" borderId="69" xfId="1" applyFont="1" applyBorder="1" applyAlignment="1">
      <alignment horizontal="left" vertical="top" wrapText="1"/>
    </xf>
    <xf numFmtId="0" fontId="98" fillId="0" borderId="0" xfId="1" applyFont="1" applyAlignment="1">
      <alignment horizontal="right" vertical="center"/>
    </xf>
    <xf numFmtId="0" fontId="58" fillId="0" borderId="0" xfId="0" applyFont="1" applyAlignment="1">
      <alignment horizontal="center"/>
    </xf>
    <xf numFmtId="0" fontId="58" fillId="0" borderId="4" xfId="0" applyFont="1" applyBorder="1" applyAlignment="1">
      <alignment horizontal="center" vertical="center"/>
    </xf>
    <xf numFmtId="0" fontId="58" fillId="0" borderId="34" xfId="0" applyFont="1" applyBorder="1" applyAlignment="1">
      <alignment horizontal="center" vertical="center"/>
    </xf>
    <xf numFmtId="0" fontId="38" fillId="0" borderId="34" xfId="1" applyFont="1" applyBorder="1" applyAlignment="1">
      <alignment horizontal="left" vertical="center"/>
    </xf>
    <xf numFmtId="0" fontId="68" fillId="13" borderId="42" xfId="1" applyFont="1" applyFill="1" applyBorder="1" applyAlignment="1">
      <alignment horizontal="right"/>
    </xf>
    <xf numFmtId="0" fontId="58" fillId="0" borderId="3" xfId="0" applyFont="1" applyBorder="1" applyAlignment="1">
      <alignment horizontal="center" vertical="center"/>
    </xf>
    <xf numFmtId="0" fontId="25" fillId="0" borderId="4" xfId="1" applyFont="1" applyBorder="1" applyAlignment="1">
      <alignment horizontal="center" vertical="center" wrapText="1"/>
    </xf>
    <xf numFmtId="0" fontId="25" fillId="0" borderId="97" xfId="1" applyFont="1" applyBorder="1" applyAlignment="1">
      <alignment horizontal="center" vertical="center" wrapText="1"/>
    </xf>
    <xf numFmtId="0" fontId="132" fillId="23" borderId="26" xfId="1" applyFont="1" applyFill="1" applyBorder="1" applyAlignment="1">
      <alignment horizontal="center" vertical="center" textRotation="255" wrapText="1" shrinkToFit="1"/>
    </xf>
    <xf numFmtId="0" fontId="68" fillId="10" borderId="5" xfId="1" applyFont="1" applyFill="1" applyBorder="1" applyAlignment="1">
      <alignment horizontal="right"/>
    </xf>
    <xf numFmtId="0" fontId="50" fillId="12" borderId="19" xfId="1" applyFont="1" applyFill="1" applyBorder="1" applyAlignment="1">
      <alignment horizontal="center" vertical="center"/>
    </xf>
    <xf numFmtId="0" fontId="38" fillId="13" borderId="0" xfId="1" applyFont="1" applyFill="1" applyAlignment="1">
      <alignment horizontal="left" vertical="center" wrapText="1"/>
    </xf>
    <xf numFmtId="0" fontId="58" fillId="13" borderId="5" xfId="1" applyFont="1" applyFill="1" applyBorder="1" applyAlignment="1">
      <alignment horizontal="center" vertical="center" wrapText="1"/>
    </xf>
    <xf numFmtId="0" fontId="58" fillId="13" borderId="19" xfId="1" applyFont="1" applyFill="1" applyBorder="1" applyAlignment="1">
      <alignment horizontal="center" vertical="center" wrapText="1"/>
    </xf>
    <xf numFmtId="0" fontId="117" fillId="13" borderId="19" xfId="1" applyFont="1" applyFill="1" applyBorder="1" applyAlignment="1">
      <alignment horizontal="center" vertical="center" wrapText="1"/>
    </xf>
    <xf numFmtId="0" fontId="25" fillId="13" borderId="6" xfId="1" applyFont="1" applyFill="1" applyBorder="1" applyAlignment="1">
      <alignment horizontal="center" vertical="center" wrapText="1"/>
    </xf>
    <xf numFmtId="0" fontId="25" fillId="13" borderId="7" xfId="1" applyFont="1" applyFill="1" applyBorder="1" applyAlignment="1">
      <alignment horizontal="center" vertical="center" wrapText="1"/>
    </xf>
    <xf numFmtId="0" fontId="133" fillId="23" borderId="26" xfId="1" applyFont="1" applyFill="1" applyBorder="1" applyAlignment="1">
      <alignment horizontal="center" vertical="center" textRotation="255" wrapText="1" shrinkToFit="1"/>
    </xf>
    <xf numFmtId="0" fontId="38" fillId="0" borderId="68" xfId="1" applyFont="1" applyBorder="1" applyAlignment="1">
      <alignment horizontal="left" vertical="center"/>
    </xf>
    <xf numFmtId="0" fontId="57" fillId="0" borderId="0" xfId="1" applyFont="1" applyAlignment="1">
      <alignment horizontal="left"/>
    </xf>
    <xf numFmtId="0" fontId="85" fillId="12" borderId="0" xfId="1" applyFont="1" applyFill="1" applyAlignment="1">
      <alignment horizontal="center" vertical="center" wrapText="1"/>
    </xf>
    <xf numFmtId="0" fontId="85" fillId="12" borderId="6" xfId="1" applyFont="1" applyFill="1" applyBorder="1" applyAlignment="1">
      <alignment horizontal="center" vertical="center" wrapText="1"/>
    </xf>
    <xf numFmtId="0" fontId="54" fillId="0" borderId="6" xfId="1" applyFont="1" applyBorder="1" applyAlignment="1">
      <alignment horizontal="left" vertical="center" wrapText="1"/>
    </xf>
    <xf numFmtId="0" fontId="54" fillId="0" borderId="7" xfId="1" applyFont="1" applyBorder="1" applyAlignment="1">
      <alignment horizontal="left" vertical="center" wrapText="1"/>
    </xf>
    <xf numFmtId="0" fontId="0" fillId="10" borderId="5" xfId="0" applyFill="1" applyBorder="1" applyAlignment="1">
      <alignment horizontal="left" vertical="top"/>
    </xf>
    <xf numFmtId="0" fontId="0" fillId="13" borderId="5" xfId="0" applyFill="1" applyBorder="1" applyAlignment="1">
      <alignment horizontal="left" vertical="top"/>
    </xf>
    <xf numFmtId="0" fontId="58" fillId="0" borderId="12" xfId="0" applyFont="1" applyBorder="1" applyAlignment="1">
      <alignment horizontal="center" vertical="center"/>
    </xf>
    <xf numFmtId="0" fontId="38" fillId="0" borderId="12" xfId="1" applyFont="1" applyBorder="1" applyAlignment="1">
      <alignment horizontal="left" vertical="center"/>
    </xf>
    <xf numFmtId="0" fontId="68" fillId="13" borderId="19" xfId="1" applyFont="1" applyFill="1" applyBorder="1" applyAlignment="1">
      <alignment horizontal="right"/>
    </xf>
    <xf numFmtId="0" fontId="68" fillId="10" borderId="19" xfId="1" applyFont="1" applyFill="1" applyBorder="1" applyAlignment="1">
      <alignment horizontal="right"/>
    </xf>
    <xf numFmtId="0" fontId="54" fillId="0" borderId="10" xfId="1" applyFont="1" applyBorder="1" applyAlignment="1">
      <alignment horizontal="left" vertical="center" wrapText="1"/>
    </xf>
    <xf numFmtId="0" fontId="54" fillId="0" borderId="11" xfId="1" applyFont="1" applyBorder="1" applyAlignment="1">
      <alignment horizontal="left" vertical="center" wrapText="1"/>
    </xf>
    <xf numFmtId="0" fontId="50" fillId="12" borderId="12" xfId="1" applyFont="1" applyFill="1" applyBorder="1" applyAlignment="1">
      <alignment horizontal="center" vertical="center"/>
    </xf>
    <xf numFmtId="0" fontId="50" fillId="12" borderId="14" xfId="1" applyFont="1" applyFill="1" applyBorder="1" applyAlignment="1">
      <alignment horizontal="center" vertical="center"/>
    </xf>
    <xf numFmtId="0" fontId="50" fillId="13" borderId="14" xfId="1" applyFont="1" applyFill="1" applyBorder="1" applyAlignment="1">
      <alignment horizontal="center" vertical="center"/>
    </xf>
    <xf numFmtId="0" fontId="55" fillId="13" borderId="6" xfId="1" applyFont="1" applyFill="1" applyBorder="1" applyAlignment="1">
      <alignment horizontal="left" vertical="center" wrapText="1"/>
    </xf>
    <xf numFmtId="0" fontId="55" fillId="13" borderId="7" xfId="1" applyFont="1" applyFill="1" applyBorder="1" applyAlignment="1">
      <alignment horizontal="left" vertical="center" wrapText="1"/>
    </xf>
    <xf numFmtId="0" fontId="39" fillId="0" borderId="0" xfId="0" applyFont="1" applyAlignment="1">
      <alignment horizontal="center"/>
    </xf>
    <xf numFmtId="0" fontId="66" fillId="0" borderId="0" xfId="1" applyFont="1" applyAlignment="1">
      <alignment horizontal="left"/>
    </xf>
    <xf numFmtId="0" fontId="68" fillId="10" borderId="31" xfId="1" applyFont="1" applyFill="1" applyBorder="1" applyAlignment="1">
      <alignment horizontal="right"/>
    </xf>
    <xf numFmtId="0" fontId="39" fillId="0" borderId="0" xfId="0" applyFont="1" applyAlignment="1">
      <alignment horizontal="left" vertical="center"/>
    </xf>
    <xf numFmtId="0" fontId="50" fillId="12" borderId="45" xfId="1" applyFont="1" applyFill="1" applyBorder="1" applyAlignment="1">
      <alignment horizontal="center" vertical="center"/>
    </xf>
    <xf numFmtId="0" fontId="51" fillId="0" borderId="68" xfId="1" applyFont="1" applyBorder="1" applyAlignment="1">
      <alignment horizontal="left" vertical="top" wrapText="1"/>
    </xf>
    <xf numFmtId="0" fontId="51" fillId="0" borderId="69" xfId="1" applyFont="1" applyBorder="1" applyAlignment="1">
      <alignment horizontal="left" vertical="top" wrapText="1"/>
    </xf>
    <xf numFmtId="0" fontId="85" fillId="12" borderId="19" xfId="1" applyFont="1" applyFill="1" applyBorder="1" applyAlignment="1">
      <alignment horizontal="center" vertical="center" wrapText="1"/>
    </xf>
    <xf numFmtId="0" fontId="103" fillId="0" borderId="0" xfId="1" applyFont="1">
      <alignment vertical="center"/>
    </xf>
    <xf numFmtId="0" fontId="69" fillId="0" borderId="0" xfId="1" applyFont="1">
      <alignment vertical="center"/>
    </xf>
    <xf numFmtId="0" fontId="51" fillId="10" borderId="0" xfId="1" applyFont="1" applyFill="1" applyAlignment="1">
      <alignment horizontal="left" vertical="top" wrapText="1"/>
    </xf>
    <xf numFmtId="0" fontId="51" fillId="13" borderId="0" xfId="1" applyFont="1" applyFill="1" applyAlignment="1">
      <alignment horizontal="left" vertical="top" wrapText="1"/>
    </xf>
    <xf numFmtId="0" fontId="51" fillId="10" borderId="3" xfId="1" applyFont="1" applyFill="1" applyBorder="1" applyAlignment="1">
      <alignment horizontal="left" vertical="top" wrapText="1"/>
    </xf>
    <xf numFmtId="0" fontId="51" fillId="13" borderId="3" xfId="1" applyFont="1" applyFill="1" applyBorder="1" applyAlignment="1">
      <alignment horizontal="left" vertical="top" wrapText="1"/>
    </xf>
    <xf numFmtId="0" fontId="58" fillId="10" borderId="2" xfId="0" applyFont="1" applyFill="1" applyBorder="1" applyAlignment="1">
      <alignment horizontal="center" vertical="center"/>
    </xf>
    <xf numFmtId="0" fontId="58" fillId="10" borderId="1" xfId="0" applyFont="1" applyFill="1" applyBorder="1" applyAlignment="1">
      <alignment horizontal="center" vertical="center"/>
    </xf>
    <xf numFmtId="0" fontId="80" fillId="0" borderId="0" xfId="1" applyFont="1">
      <alignment vertical="center"/>
    </xf>
    <xf numFmtId="0" fontId="50" fillId="0" borderId="12" xfId="1" applyFont="1" applyBorder="1" applyAlignment="1">
      <alignment horizontal="center" vertical="center"/>
    </xf>
    <xf numFmtId="0" fontId="50" fillId="10" borderId="14" xfId="1" applyFont="1" applyFill="1" applyBorder="1" applyAlignment="1">
      <alignment horizontal="center" vertical="center"/>
    </xf>
    <xf numFmtId="0" fontId="88" fillId="0" borderId="19" xfId="1" applyFont="1" applyBorder="1" applyAlignment="1">
      <alignment horizontal="center" vertical="center" wrapText="1"/>
    </xf>
    <xf numFmtId="0" fontId="88" fillId="0" borderId="6" xfId="1" applyFont="1" applyBorder="1" applyAlignment="1">
      <alignment horizontal="center" vertical="center" wrapText="1"/>
    </xf>
    <xf numFmtId="0" fontId="24" fillId="0" borderId="68" xfId="1" applyFont="1" applyBorder="1" applyAlignment="1">
      <alignment vertical="top"/>
    </xf>
    <xf numFmtId="0" fontId="48" fillId="0" borderId="68" xfId="1" applyFont="1" applyBorder="1" applyAlignment="1">
      <alignment vertical="top" wrapText="1"/>
    </xf>
    <xf numFmtId="0" fontId="48" fillId="0" borderId="69" xfId="1" applyFont="1" applyBorder="1" applyAlignment="1">
      <alignment vertical="top" wrapText="1"/>
    </xf>
    <xf numFmtId="0" fontId="86" fillId="0" borderId="6" xfId="1" applyFont="1" applyBorder="1" applyAlignment="1">
      <alignment horizontal="center" vertical="center" wrapText="1"/>
    </xf>
    <xf numFmtId="0" fontId="48" fillId="0" borderId="0" xfId="1" applyFont="1" applyAlignment="1">
      <alignment horizontal="left" vertical="top"/>
    </xf>
    <xf numFmtId="0" fontId="38" fillId="0" borderId="0" xfId="0" applyFont="1" applyAlignment="1">
      <alignment vertical="center"/>
    </xf>
    <xf numFmtId="0" fontId="94" fillId="0" borderId="0" xfId="0" applyFont="1" applyAlignment="1">
      <alignment vertical="top"/>
    </xf>
    <xf numFmtId="0" fontId="0" fillId="10" borderId="0" xfId="0" applyFill="1" applyAlignment="1">
      <alignment horizontal="left" vertical="center"/>
    </xf>
    <xf numFmtId="0" fontId="0" fillId="13" borderId="0" xfId="0" applyFill="1" applyAlignment="1">
      <alignment horizontal="left" vertical="center"/>
    </xf>
    <xf numFmtId="0" fontId="97" fillId="10" borderId="0" xfId="0" applyFont="1" applyFill="1" applyAlignment="1">
      <alignment horizontal="center" vertical="center"/>
    </xf>
    <xf numFmtId="0" fontId="70" fillId="10" borderId="0" xfId="0" applyFont="1" applyFill="1" applyAlignment="1">
      <alignment horizontal="center" vertical="center"/>
    </xf>
    <xf numFmtId="0" fontId="70" fillId="10" borderId="5" xfId="0" applyFont="1" applyFill="1" applyBorder="1" applyAlignment="1">
      <alignment horizontal="center" vertical="center"/>
    </xf>
    <xf numFmtId="0" fontId="97" fillId="13" borderId="0" xfId="0" applyFont="1" applyFill="1" applyAlignment="1">
      <alignment horizontal="center" vertical="center"/>
    </xf>
    <xf numFmtId="0" fontId="70" fillId="13" borderId="0" xfId="0" applyFont="1" applyFill="1" applyAlignment="1">
      <alignment horizontal="center" vertical="center"/>
    </xf>
    <xf numFmtId="0" fontId="70" fillId="13" borderId="5" xfId="0" applyFont="1" applyFill="1" applyBorder="1" applyAlignment="1">
      <alignment horizontal="center" vertical="center"/>
    </xf>
    <xf numFmtId="0" fontId="92" fillId="0" borderId="6" xfId="0" applyFont="1" applyBorder="1" applyAlignment="1">
      <alignment horizontal="center" vertical="center"/>
    </xf>
    <xf numFmtId="0" fontId="96" fillId="10" borderId="0" xfId="0" applyFont="1" applyFill="1" applyAlignment="1">
      <alignment horizontal="center" vertical="center"/>
    </xf>
    <xf numFmtId="0" fontId="11" fillId="10" borderId="0" xfId="0" applyFont="1" applyFill="1" applyAlignment="1">
      <alignment horizontal="center" vertical="center"/>
    </xf>
    <xf numFmtId="0" fontId="11" fillId="10" borderId="5" xfId="0" applyFont="1" applyFill="1" applyBorder="1" applyAlignment="1">
      <alignment horizontal="center" vertical="center"/>
    </xf>
    <xf numFmtId="0" fontId="86" fillId="0" borderId="6" xfId="1" applyFont="1" applyBorder="1" applyAlignment="1">
      <alignment horizontal="center" vertical="center" shrinkToFit="1"/>
    </xf>
    <xf numFmtId="0" fontId="96" fillId="13" borderId="0" xfId="0" applyFont="1" applyFill="1" applyAlignment="1">
      <alignment horizontal="center" vertical="center"/>
    </xf>
    <xf numFmtId="0" fontId="11" fillId="13" borderId="0" xfId="0" applyFont="1" applyFill="1" applyAlignment="1">
      <alignment horizontal="center" vertical="center"/>
    </xf>
    <xf numFmtId="0" fontId="11" fillId="13" borderId="5" xfId="0" applyFont="1" applyFill="1" applyBorder="1" applyAlignment="1">
      <alignment horizontal="center" vertical="center"/>
    </xf>
    <xf numFmtId="0" fontId="50" fillId="0" borderId="6" xfId="1" applyFont="1" applyBorder="1" applyAlignment="1">
      <alignment horizontal="center" vertical="center"/>
    </xf>
    <xf numFmtId="0" fontId="133" fillId="23" borderId="43" xfId="1" applyFont="1" applyFill="1" applyBorder="1" applyAlignment="1">
      <alignment horizontal="center" vertical="center" textRotation="255" wrapText="1" shrinkToFit="1"/>
    </xf>
    <xf numFmtId="0" fontId="25" fillId="10" borderId="12" xfId="0" applyFont="1" applyFill="1" applyBorder="1" applyAlignment="1">
      <alignment vertical="center"/>
    </xf>
    <xf numFmtId="0" fontId="38" fillId="10" borderId="12" xfId="1" applyFont="1" applyFill="1" applyBorder="1" applyAlignment="1">
      <alignment horizontal="left" vertical="center" wrapText="1"/>
    </xf>
    <xf numFmtId="0" fontId="58" fillId="10" borderId="18" xfId="1" applyFont="1" applyFill="1" applyBorder="1" applyAlignment="1">
      <alignment horizontal="center" vertical="center" wrapText="1"/>
    </xf>
    <xf numFmtId="0" fontId="117" fillId="10" borderId="18" xfId="1" applyFont="1" applyFill="1" applyBorder="1" applyAlignment="1">
      <alignment horizontal="center" vertical="center" wrapText="1"/>
    </xf>
    <xf numFmtId="0" fontId="25" fillId="10" borderId="14" xfId="1" applyFont="1" applyFill="1" applyBorder="1" applyAlignment="1">
      <alignment horizontal="center" vertical="center" wrapText="1"/>
    </xf>
    <xf numFmtId="0" fontId="25" fillId="10" borderId="15" xfId="1" applyFont="1" applyFill="1" applyBorder="1" applyAlignment="1">
      <alignment horizontal="center" vertical="center" wrapText="1"/>
    </xf>
    <xf numFmtId="0" fontId="38" fillId="0" borderId="69" xfId="1" applyFont="1" applyBorder="1">
      <alignment vertical="center"/>
    </xf>
    <xf numFmtId="0" fontId="88" fillId="12" borderId="5" xfId="1" applyFont="1" applyFill="1" applyBorder="1" applyAlignment="1">
      <alignment horizontal="center" vertical="center"/>
    </xf>
    <xf numFmtId="0" fontId="88" fillId="12" borderId="6" xfId="1" applyFont="1" applyFill="1" applyBorder="1" applyAlignment="1">
      <alignment horizontal="center" vertical="center"/>
    </xf>
    <xf numFmtId="0" fontId="57" fillId="0" borderId="5" xfId="1" applyFont="1" applyBorder="1" applyAlignment="1">
      <alignment horizontal="right" vertical="center" wrapText="1"/>
    </xf>
    <xf numFmtId="0" fontId="75" fillId="0" borderId="6" xfId="0" applyFont="1" applyBorder="1" applyAlignment="1">
      <alignment horizontal="center" vertical="center"/>
    </xf>
    <xf numFmtId="0" fontId="75" fillId="0" borderId="0" xfId="0" applyFont="1" applyAlignment="1">
      <alignment horizontal="center" vertical="center"/>
    </xf>
    <xf numFmtId="0" fontId="78" fillId="0" borderId="0" xfId="1" applyFont="1" applyAlignment="1">
      <alignment vertical="center" wrapText="1"/>
    </xf>
    <xf numFmtId="0" fontId="79" fillId="0" borderId="0" xfId="1" applyFont="1" applyAlignment="1">
      <alignment horizontal="center" vertical="center" wrapText="1"/>
    </xf>
    <xf numFmtId="0" fontId="37" fillId="0" borderId="5" xfId="1" applyFont="1" applyBorder="1" applyAlignment="1">
      <alignment horizontal="left" vertical="top" wrapText="1"/>
    </xf>
    <xf numFmtId="0" fontId="37" fillId="10" borderId="0" xfId="1" applyFont="1" applyFill="1" applyAlignment="1">
      <alignment horizontal="left" vertical="top" wrapText="1"/>
    </xf>
    <xf numFmtId="0" fontId="37" fillId="13" borderId="0" xfId="1" applyFont="1" applyFill="1" applyAlignment="1">
      <alignment horizontal="left" vertical="top" wrapText="1"/>
    </xf>
    <xf numFmtId="0" fontId="37" fillId="10" borderId="8" xfId="1" applyFont="1" applyFill="1" applyBorder="1" applyAlignment="1">
      <alignment horizontal="left" vertical="top" wrapText="1"/>
    </xf>
    <xf numFmtId="0" fontId="58" fillId="0" borderId="17" xfId="0" applyFont="1" applyBorder="1" applyAlignment="1">
      <alignment horizontal="center" vertical="center"/>
    </xf>
    <xf numFmtId="0" fontId="38" fillId="0" borderId="17" xfId="1" applyFont="1" applyBorder="1" applyAlignment="1">
      <alignment horizontal="left" vertical="center"/>
    </xf>
    <xf numFmtId="0" fontId="37" fillId="13" borderId="8" xfId="1" applyFont="1" applyFill="1" applyBorder="1" applyAlignment="1">
      <alignment horizontal="left" vertical="top" wrapText="1"/>
    </xf>
    <xf numFmtId="0" fontId="88" fillId="12" borderId="18" xfId="1" applyFont="1" applyFill="1" applyBorder="1" applyAlignment="1">
      <alignment horizontal="center" vertical="center"/>
    </xf>
    <xf numFmtId="0" fontId="58" fillId="10" borderId="13" xfId="1" applyFont="1" applyFill="1" applyBorder="1" applyAlignment="1">
      <alignment horizontal="center" vertical="center" wrapText="1"/>
    </xf>
    <xf numFmtId="0" fontId="24" fillId="0" borderId="0" xfId="1" applyFont="1" applyAlignment="1">
      <alignment horizontal="left" vertical="top"/>
    </xf>
    <xf numFmtId="0" fontId="48" fillId="0" borderId="5" xfId="1" applyFont="1" applyBorder="1" applyAlignment="1">
      <alignment horizontal="left" vertical="center" wrapText="1"/>
    </xf>
    <xf numFmtId="0" fontId="84" fillId="0" borderId="5" xfId="1" applyFont="1" applyBorder="1" applyAlignment="1">
      <alignment horizontal="right" vertical="center" wrapText="1"/>
    </xf>
    <xf numFmtId="0" fontId="85" fillId="0" borderId="5" xfId="1" applyFont="1" applyBorder="1" applyAlignment="1">
      <alignment horizontal="right" vertical="center" wrapText="1"/>
    </xf>
    <xf numFmtId="0" fontId="24" fillId="0" borderId="5" xfId="1" applyFont="1" applyBorder="1" applyAlignment="1">
      <alignment horizontal="left" vertical="top" wrapText="1"/>
    </xf>
    <xf numFmtId="0" fontId="57" fillId="0" borderId="5" xfId="1" applyFont="1" applyBorder="1" applyAlignment="1">
      <alignment horizontal="right" vertical="top" wrapText="1"/>
    </xf>
    <xf numFmtId="0" fontId="63" fillId="12" borderId="5" xfId="1" applyFont="1" applyFill="1" applyBorder="1" applyAlignment="1">
      <alignment horizontal="center" shrinkToFit="1"/>
    </xf>
    <xf numFmtId="0" fontId="63" fillId="12" borderId="6" xfId="1" applyFont="1" applyFill="1" applyBorder="1" applyAlignment="1">
      <alignment horizontal="center" shrinkToFit="1"/>
    </xf>
    <xf numFmtId="0" fontId="37" fillId="0" borderId="92" xfId="1" applyFont="1" applyBorder="1" applyAlignment="1">
      <alignment vertical="center" wrapText="1"/>
    </xf>
    <xf numFmtId="0" fontId="48" fillId="0" borderId="1" xfId="1" applyFont="1" applyBorder="1" applyAlignment="1">
      <alignment vertical="center" wrapText="1"/>
    </xf>
    <xf numFmtId="0" fontId="37" fillId="0" borderId="1" xfId="1" applyFont="1" applyBorder="1" applyAlignment="1">
      <alignment vertical="center" wrapText="1"/>
    </xf>
    <xf numFmtId="0" fontId="170" fillId="0" borderId="1" xfId="1" applyFont="1" applyBorder="1" applyAlignment="1">
      <alignment horizontal="right"/>
    </xf>
    <xf numFmtId="0" fontId="123" fillId="0" borderId="93" xfId="1" applyFont="1" applyBorder="1" applyAlignment="1">
      <alignment horizontal="center" shrinkToFit="1"/>
    </xf>
    <xf numFmtId="0" fontId="88" fillId="0" borderId="1" xfId="1" applyFont="1" applyBorder="1" applyAlignment="1">
      <alignment horizontal="center" vertical="center" wrapText="1"/>
    </xf>
    <xf numFmtId="0" fontId="38" fillId="0" borderId="1" xfId="1" applyFont="1" applyBorder="1" applyAlignment="1">
      <alignment horizontal="center" vertical="center"/>
    </xf>
    <xf numFmtId="0" fontId="38" fillId="0" borderId="1" xfId="1" applyFont="1" applyBorder="1" applyAlignment="1">
      <alignment horizontal="left" vertical="center"/>
    </xf>
    <xf numFmtId="0" fontId="38" fillId="0" borderId="1" xfId="1" applyFont="1" applyBorder="1">
      <alignment vertical="center"/>
    </xf>
    <xf numFmtId="0" fontId="56" fillId="0" borderId="1" xfId="1" applyFont="1" applyBorder="1">
      <alignment vertical="center"/>
    </xf>
    <xf numFmtId="0" fontId="56" fillId="0" borderId="1" xfId="1" applyFont="1" applyBorder="1" applyAlignment="1"/>
    <xf numFmtId="0" fontId="58" fillId="0" borderId="93" xfId="0" applyFont="1" applyBorder="1" applyAlignment="1">
      <alignment horizontal="center" shrinkToFit="1"/>
    </xf>
    <xf numFmtId="0" fontId="52" fillId="0" borderId="1" xfId="1" applyFont="1" applyBorder="1">
      <alignment vertical="center"/>
    </xf>
    <xf numFmtId="0" fontId="29" fillId="0" borderId="94" xfId="0" applyFont="1" applyBorder="1" applyAlignment="1">
      <alignment vertical="center" wrapText="1"/>
    </xf>
    <xf numFmtId="176" fontId="40" fillId="0" borderId="0" xfId="1" applyNumberFormat="1" applyFont="1" applyAlignment="1">
      <alignment horizontal="left" vertical="center" wrapText="1"/>
    </xf>
    <xf numFmtId="0" fontId="37" fillId="0" borderId="96" xfId="1" applyFont="1" applyBorder="1" applyAlignment="1">
      <alignment vertical="center" textRotation="255" wrapText="1" shrinkToFit="1"/>
    </xf>
    <xf numFmtId="0" fontId="48" fillId="0" borderId="3" xfId="1" applyFont="1" applyBorder="1" applyAlignment="1">
      <alignment vertical="center" textRotation="255" wrapText="1" shrinkToFit="1"/>
    </xf>
    <xf numFmtId="0" fontId="37" fillId="0" borderId="3" xfId="1" applyFont="1" applyBorder="1" applyAlignment="1">
      <alignment vertical="center" textRotation="255" wrapText="1" shrinkToFit="1"/>
    </xf>
    <xf numFmtId="0" fontId="68" fillId="0" borderId="95" xfId="1" applyFont="1" applyBorder="1" applyAlignment="1">
      <alignment horizontal="right"/>
    </xf>
    <xf numFmtId="0" fontId="88" fillId="0" borderId="3" xfId="1" applyFont="1" applyBorder="1" applyAlignment="1">
      <alignment horizontal="center" vertical="center" textRotation="255" wrapText="1" shrinkToFit="1"/>
    </xf>
    <xf numFmtId="0" fontId="37" fillId="0" borderId="3" xfId="1" applyFont="1" applyBorder="1" applyAlignment="1">
      <alignment horizontal="center" vertical="center" textRotation="255"/>
    </xf>
    <xf numFmtId="0" fontId="37" fillId="0" borderId="3" xfId="1" applyFont="1" applyBorder="1" applyAlignment="1">
      <alignment horizontal="left" vertical="center" textRotation="255"/>
    </xf>
    <xf numFmtId="0" fontId="37" fillId="0" borderId="3" xfId="1" applyFont="1" applyBorder="1" applyAlignment="1">
      <alignment vertical="center" textRotation="255"/>
    </xf>
    <xf numFmtId="0" fontId="56" fillId="0" borderId="3" xfId="1" applyFont="1" applyBorder="1">
      <alignment vertical="center"/>
    </xf>
    <xf numFmtId="0" fontId="172" fillId="0" borderId="95" xfId="1" applyFont="1" applyBorder="1" applyAlignment="1">
      <alignment horizontal="right"/>
    </xf>
    <xf numFmtId="0" fontId="52" fillId="0" borderId="3" xfId="1" applyFont="1" applyBorder="1">
      <alignment vertical="center"/>
    </xf>
    <xf numFmtId="0" fontId="29" fillId="0" borderId="97" xfId="0" applyFont="1" applyBorder="1" applyAlignment="1">
      <alignment vertical="center" wrapText="1"/>
    </xf>
    <xf numFmtId="0" fontId="25" fillId="0" borderId="0" xfId="1" applyFont="1" applyAlignment="1">
      <alignment vertical="top" wrapText="1" shrinkToFit="1"/>
    </xf>
    <xf numFmtId="176" fontId="40" fillId="0" borderId="0" xfId="1" applyNumberFormat="1" applyFont="1" applyAlignment="1">
      <alignment vertical="center" wrapText="1"/>
    </xf>
    <xf numFmtId="0" fontId="53" fillId="0" borderId="0" xfId="1" applyFont="1" applyAlignment="1">
      <alignment horizontal="center" vertical="center" wrapText="1"/>
    </xf>
    <xf numFmtId="0" fontId="25" fillId="0" borderId="0" xfId="1" applyFont="1" applyAlignment="1">
      <alignment horizontal="center" vertical="center"/>
    </xf>
    <xf numFmtId="0" fontId="118" fillId="0" borderId="71" xfId="0" applyFont="1" applyBorder="1" applyAlignment="1" applyProtection="1">
      <alignment horizontal="center" vertical="center"/>
      <protection locked="0"/>
    </xf>
    <xf numFmtId="0" fontId="118" fillId="0" borderId="59" xfId="0" applyFont="1" applyBorder="1" applyAlignment="1" applyProtection="1">
      <alignment horizontal="center" vertical="center"/>
      <protection locked="0"/>
    </xf>
    <xf numFmtId="0" fontId="118" fillId="0" borderId="74" xfId="0" applyFont="1" applyBorder="1" applyAlignment="1" applyProtection="1">
      <alignment horizontal="center" vertical="center"/>
      <protection locked="0"/>
    </xf>
    <xf numFmtId="0" fontId="23" fillId="0" borderId="16" xfId="1" applyFont="1" applyBorder="1" applyAlignment="1" applyProtection="1">
      <alignment vertical="center" wrapText="1"/>
      <protection locked="0"/>
    </xf>
    <xf numFmtId="0" fontId="130" fillId="3" borderId="8" xfId="1" applyFont="1" applyFill="1" applyBorder="1" applyAlignment="1" applyProtection="1">
      <alignment horizontal="center" vertical="center" wrapText="1"/>
      <protection locked="0"/>
    </xf>
    <xf numFmtId="0" fontId="138" fillId="10" borderId="18" xfId="1" applyFont="1" applyFill="1" applyBorder="1" applyAlignment="1" applyProtection="1">
      <alignment horizontal="center" shrinkToFit="1"/>
      <protection locked="0"/>
    </xf>
    <xf numFmtId="0" fontId="58" fillId="0" borderId="6" xfId="0" applyFont="1" applyBorder="1" applyAlignment="1" applyProtection="1">
      <alignment horizontal="center" vertical="center"/>
      <protection locked="0"/>
    </xf>
    <xf numFmtId="0" fontId="82" fillId="0" borderId="6"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77" fillId="0" borderId="8" xfId="0" applyFont="1" applyBorder="1" applyAlignment="1" applyProtection="1">
      <alignment horizontal="center" vertical="center"/>
      <protection locked="0"/>
    </xf>
    <xf numFmtId="0" fontId="83" fillId="0" borderId="6" xfId="0" applyFont="1" applyBorder="1" applyAlignment="1" applyProtection="1">
      <alignment horizontal="center" vertical="center"/>
      <protection locked="0"/>
    </xf>
    <xf numFmtId="183" fontId="66" fillId="0" borderId="8" xfId="1" applyNumberFormat="1" applyFont="1" applyBorder="1" applyAlignment="1" applyProtection="1">
      <alignment horizontal="center" vertical="center"/>
      <protection locked="0"/>
    </xf>
    <xf numFmtId="0" fontId="58" fillId="0" borderId="67" xfId="0" applyFont="1" applyBorder="1" applyAlignment="1" applyProtection="1">
      <alignment horizontal="center" vertical="center"/>
      <protection locked="0"/>
    </xf>
    <xf numFmtId="183" fontId="66" fillId="18" borderId="8" xfId="1" applyNumberFormat="1" applyFont="1" applyFill="1" applyBorder="1" applyAlignment="1" applyProtection="1">
      <alignment horizontal="center" vertical="center"/>
      <protection locked="0"/>
    </xf>
    <xf numFmtId="0" fontId="83" fillId="0" borderId="0" xfId="0" applyFont="1" applyAlignment="1" applyProtection="1">
      <alignment horizontal="center" vertical="center"/>
      <protection locked="0"/>
    </xf>
    <xf numFmtId="183" fontId="76" fillId="0" borderId="8" xfId="1" applyNumberFormat="1" applyFont="1" applyBorder="1" applyAlignment="1" applyProtection="1">
      <alignment horizontal="center" vertical="center"/>
      <protection locked="0"/>
    </xf>
    <xf numFmtId="0" fontId="63" fillId="10" borderId="18" xfId="1" applyFont="1" applyFill="1" applyBorder="1" applyAlignment="1" applyProtection="1">
      <alignment horizontal="center" shrinkToFit="1"/>
      <protection locked="0"/>
    </xf>
    <xf numFmtId="0" fontId="72" fillId="0" borderId="6" xfId="0" applyFont="1" applyBorder="1" applyAlignment="1" applyProtection="1">
      <alignment horizontal="center" vertical="center"/>
      <protection locked="0"/>
    </xf>
    <xf numFmtId="0" fontId="158" fillId="15" borderId="78" xfId="0" applyFont="1" applyFill="1" applyBorder="1" applyAlignment="1" applyProtection="1">
      <alignment vertical="center" wrapText="1"/>
      <protection locked="0"/>
    </xf>
    <xf numFmtId="0" fontId="58" fillId="13" borderId="12" xfId="0" applyFont="1" applyFill="1" applyBorder="1" applyAlignment="1" applyProtection="1">
      <alignment horizontal="center" vertical="center"/>
      <protection locked="0"/>
    </xf>
    <xf numFmtId="0" fontId="58" fillId="13" borderId="1" xfId="0" applyFont="1" applyFill="1" applyBorder="1" applyAlignment="1" applyProtection="1">
      <alignment horizontal="center" vertical="center"/>
      <protection locked="0"/>
    </xf>
    <xf numFmtId="0" fontId="58" fillId="13" borderId="0" xfId="0" applyFont="1" applyFill="1" applyAlignment="1" applyProtection="1">
      <alignment horizontal="center" vertical="center"/>
      <protection locked="0"/>
    </xf>
    <xf numFmtId="0" fontId="58" fillId="13" borderId="14" xfId="0" applyFont="1" applyFill="1" applyBorder="1" applyAlignment="1" applyProtection="1">
      <alignment horizontal="center" vertical="center"/>
      <protection locked="0"/>
    </xf>
    <xf numFmtId="0" fontId="158" fillId="16" borderId="78" xfId="0" applyFont="1" applyFill="1" applyBorder="1" applyAlignment="1" applyProtection="1">
      <alignment vertical="center" wrapText="1"/>
      <protection locked="0"/>
    </xf>
    <xf numFmtId="3" fontId="45" fillId="3" borderId="8" xfId="1" applyNumberFormat="1" applyFont="1" applyFill="1" applyBorder="1" applyAlignment="1" applyProtection="1">
      <alignment horizontal="right" vertical="center"/>
      <protection locked="0"/>
    </xf>
    <xf numFmtId="3" fontId="45" fillId="22" borderId="8" xfId="1" applyNumberFormat="1" applyFont="1" applyFill="1" applyBorder="1" applyAlignment="1" applyProtection="1">
      <alignment horizontal="right" vertical="center"/>
      <protection locked="0"/>
    </xf>
    <xf numFmtId="180" fontId="45" fillId="22" borderId="8" xfId="1" applyNumberFormat="1" applyFont="1" applyFill="1" applyBorder="1" applyAlignment="1" applyProtection="1">
      <alignment horizontal="right" vertical="center" indent="1"/>
      <protection locked="0"/>
    </xf>
    <xf numFmtId="0" fontId="82" fillId="13" borderId="12" xfId="0" applyFont="1" applyFill="1" applyBorder="1" applyAlignment="1" applyProtection="1">
      <alignment horizontal="center" vertical="center"/>
      <protection locked="0"/>
    </xf>
    <xf numFmtId="0" fontId="58" fillId="13" borderId="12" xfId="0" applyFont="1" applyFill="1" applyBorder="1" applyAlignment="1" applyProtection="1">
      <alignment horizontal="right" vertical="center"/>
      <protection locked="0"/>
    </xf>
    <xf numFmtId="0" fontId="82" fillId="0" borderId="0" xfId="0" applyFont="1" applyAlignment="1" applyProtection="1">
      <alignment horizontal="center" vertical="center"/>
      <protection locked="0"/>
    </xf>
    <xf numFmtId="0" fontId="58" fillId="13" borderId="1" xfId="0" applyFont="1" applyFill="1" applyBorder="1" applyAlignment="1" applyProtection="1">
      <alignment horizontal="right" vertical="center"/>
      <protection locked="0"/>
    </xf>
    <xf numFmtId="0" fontId="138" fillId="10" borderId="18" xfId="1" applyFont="1" applyFill="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58" fillId="0" borderId="68" xfId="0" applyFont="1" applyBorder="1" applyAlignment="1" applyProtection="1">
      <alignment horizontal="center" vertical="center"/>
      <protection locked="0"/>
    </xf>
    <xf numFmtId="0" fontId="57" fillId="0" borderId="0" xfId="1" applyFont="1" applyProtection="1">
      <alignment vertical="center"/>
      <protection locked="0"/>
    </xf>
    <xf numFmtId="0" fontId="58" fillId="13" borderId="0" xfId="0" applyFont="1" applyFill="1" applyAlignment="1" applyProtection="1">
      <alignment horizontal="right" vertical="center"/>
      <protection locked="0"/>
    </xf>
    <xf numFmtId="0" fontId="25" fillId="0" borderId="68" xfId="1" applyFont="1" applyBorder="1" applyProtection="1">
      <alignment vertical="center"/>
      <protection locked="0"/>
    </xf>
    <xf numFmtId="0" fontId="58" fillId="0" borderId="68" xfId="0" applyFont="1" applyBorder="1" applyAlignment="1" applyProtection="1">
      <alignment vertical="center"/>
      <protection locked="0"/>
    </xf>
    <xf numFmtId="0" fontId="67" fillId="0" borderId="0" xfId="1" applyFont="1" applyProtection="1">
      <alignment vertical="center"/>
      <protection locked="0"/>
    </xf>
    <xf numFmtId="0" fontId="58" fillId="10" borderId="12" xfId="0" applyFont="1" applyFill="1" applyBorder="1" applyAlignment="1" applyProtection="1">
      <alignment horizontal="center" vertical="center"/>
      <protection locked="0"/>
    </xf>
    <xf numFmtId="0" fontId="58" fillId="10" borderId="12" xfId="0" applyFont="1" applyFill="1" applyBorder="1" applyAlignment="1" applyProtection="1">
      <alignment horizontal="right" vertical="center"/>
      <protection locked="0"/>
    </xf>
    <xf numFmtId="0" fontId="48" fillId="0" borderId="0" xfId="1" applyFont="1" applyAlignment="1" applyProtection="1">
      <alignment horizontal="left" vertical="top" wrapText="1"/>
      <protection locked="0"/>
    </xf>
    <xf numFmtId="0" fontId="184" fillId="0" borderId="0" xfId="1" applyFont="1" applyAlignment="1">
      <alignment vertical="top"/>
    </xf>
    <xf numFmtId="0" fontId="184" fillId="0" borderId="0" xfId="1" applyFont="1" applyAlignment="1">
      <alignment horizontal="left" vertical="top"/>
    </xf>
    <xf numFmtId="0" fontId="185" fillId="25" borderId="0" xfId="0" applyFont="1" applyFill="1"/>
    <xf numFmtId="0" fontId="54" fillId="4" borderId="6" xfId="0" applyFont="1" applyFill="1" applyBorder="1" applyAlignment="1">
      <alignment horizontal="left" vertical="top" wrapText="1" shrinkToFit="1"/>
    </xf>
    <xf numFmtId="0" fontId="148" fillId="10" borderId="0" xfId="1" applyFont="1" applyFill="1">
      <alignment vertical="center"/>
    </xf>
    <xf numFmtId="0" fontId="150" fillId="10" borderId="0" xfId="1" applyFont="1" applyFill="1">
      <alignment vertical="center"/>
    </xf>
    <xf numFmtId="0" fontId="151" fillId="10" borderId="0" xfId="1" applyFont="1" applyFill="1">
      <alignment vertical="center"/>
    </xf>
    <xf numFmtId="0" fontId="152" fillId="10" borderId="0" xfId="1" applyFont="1" applyFill="1">
      <alignment vertical="center"/>
    </xf>
    <xf numFmtId="0" fontId="105" fillId="0" borderId="0" xfId="0" applyFont="1"/>
    <xf numFmtId="0" fontId="185" fillId="26" borderId="0" xfId="0" applyFont="1" applyFill="1"/>
    <xf numFmtId="0" fontId="107" fillId="27" borderId="85" xfId="0" applyFont="1" applyFill="1" applyBorder="1" applyAlignment="1">
      <alignment horizontal="center"/>
    </xf>
    <xf numFmtId="0" fontId="107" fillId="27" borderId="33" xfId="0" applyFont="1" applyFill="1" applyBorder="1"/>
    <xf numFmtId="0" fontId="107" fillId="27" borderId="16" xfId="0" applyFont="1" applyFill="1" applyBorder="1"/>
    <xf numFmtId="186" fontId="28" fillId="0" borderId="16" xfId="0" applyNumberFormat="1" applyFont="1" applyBorder="1" applyAlignment="1" applyProtection="1">
      <alignment horizontal="center" shrinkToFit="1"/>
      <protection locked="0"/>
    </xf>
    <xf numFmtId="56" fontId="93" fillId="0" borderId="16" xfId="0" applyNumberFormat="1" applyFont="1" applyBorder="1" applyAlignment="1" applyProtection="1">
      <alignment horizontal="left" vertical="center" indent="1"/>
      <protection locked="0"/>
    </xf>
    <xf numFmtId="182" fontId="93" fillId="0" borderId="16" xfId="0" applyNumberFormat="1" applyFont="1" applyBorder="1" applyAlignment="1" applyProtection="1">
      <alignment horizontal="left" vertical="center" indent="1"/>
      <protection locked="0"/>
    </xf>
    <xf numFmtId="0" fontId="189" fillId="0" borderId="0" xfId="1" applyFont="1" applyAlignment="1">
      <alignment horizontal="right" wrapText="1"/>
    </xf>
    <xf numFmtId="0" fontId="189" fillId="0" borderId="0" xfId="1" applyFont="1" applyAlignment="1">
      <alignment horizontal="right"/>
    </xf>
    <xf numFmtId="0" fontId="40" fillId="0" borderId="0" xfId="1" applyFont="1" applyAlignment="1">
      <alignment horizontal="right"/>
    </xf>
    <xf numFmtId="0" fontId="77" fillId="0" borderId="8" xfId="0" applyFont="1" applyBorder="1" applyAlignment="1" applyProtection="1">
      <alignment vertical="center"/>
      <protection locked="0"/>
    </xf>
    <xf numFmtId="0" fontId="21" fillId="6" borderId="22" xfId="0" applyFont="1" applyFill="1" applyBorder="1" applyAlignment="1">
      <alignment horizontal="center" vertical="center" shrinkToFit="1"/>
    </xf>
    <xf numFmtId="0" fontId="21" fillId="6" borderId="24" xfId="0" applyFont="1" applyFill="1" applyBorder="1" applyAlignment="1">
      <alignment horizontal="center" vertical="center" shrinkToFit="1"/>
    </xf>
    <xf numFmtId="0" fontId="173" fillId="0" borderId="6" xfId="1" applyFont="1" applyBorder="1" applyAlignment="1" applyProtection="1">
      <alignment horizontal="left" vertical="top" wrapText="1"/>
      <protection locked="0"/>
    </xf>
    <xf numFmtId="0" fontId="173" fillId="0" borderId="7" xfId="0" applyFont="1" applyBorder="1" applyAlignment="1" applyProtection="1">
      <alignment horizontal="left" vertical="top" wrapText="1"/>
      <protection locked="0"/>
    </xf>
    <xf numFmtId="0" fontId="173" fillId="0" borderId="6" xfId="0" applyFont="1" applyBorder="1" applyAlignment="1" applyProtection="1">
      <alignment horizontal="left" vertical="top" wrapText="1"/>
      <protection locked="0"/>
    </xf>
    <xf numFmtId="0" fontId="108" fillId="0" borderId="6" xfId="1" applyFont="1" applyBorder="1" applyAlignment="1" applyProtection="1">
      <alignment horizontal="left" vertical="top" wrapText="1"/>
      <protection locked="0"/>
    </xf>
    <xf numFmtId="0" fontId="108" fillId="0" borderId="7" xfId="0" applyFont="1" applyBorder="1" applyAlignment="1" applyProtection="1">
      <alignment horizontal="left" vertical="top" wrapText="1"/>
      <protection locked="0"/>
    </xf>
    <xf numFmtId="0" fontId="108" fillId="0" borderId="6" xfId="0" applyFont="1" applyBorder="1" applyAlignment="1" applyProtection="1">
      <alignment horizontal="left" vertical="top" wrapText="1"/>
      <protection locked="0"/>
    </xf>
    <xf numFmtId="0" fontId="173" fillId="4" borderId="6" xfId="1" applyFont="1" applyFill="1" applyBorder="1" applyAlignment="1" applyProtection="1">
      <alignment horizontal="left" vertical="top" wrapText="1"/>
      <protection locked="0"/>
    </xf>
    <xf numFmtId="0" fontId="27" fillId="0" borderId="64" xfId="0" applyFont="1"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73" fillId="4" borderId="6" xfId="0" applyFont="1" applyFill="1" applyBorder="1" applyAlignment="1" applyProtection="1">
      <alignment horizontal="left" vertical="top" wrapText="1" shrinkToFit="1"/>
      <protection locked="0"/>
    </xf>
    <xf numFmtId="0" fontId="174" fillId="0" borderId="7" xfId="0" applyFont="1" applyBorder="1" applyAlignment="1" applyProtection="1">
      <alignment horizontal="left" vertical="top" wrapText="1"/>
      <protection locked="0"/>
    </xf>
    <xf numFmtId="0" fontId="174" fillId="0" borderId="6" xfId="0" applyFont="1" applyBorder="1" applyAlignment="1" applyProtection="1">
      <alignment horizontal="left" vertical="top" wrapText="1"/>
      <protection locked="0"/>
    </xf>
    <xf numFmtId="0" fontId="27" fillId="0" borderId="62" xfId="0" applyFont="1" applyBorder="1" applyAlignment="1">
      <alignment vertical="center" wrapText="1"/>
    </xf>
    <xf numFmtId="0" fontId="27" fillId="0" borderId="63" xfId="0" applyFont="1" applyBorder="1" applyAlignment="1">
      <alignment vertical="center" wrapText="1"/>
    </xf>
    <xf numFmtId="0" fontId="99" fillId="0" borderId="65" xfId="0" applyFont="1" applyBorder="1" applyAlignment="1" applyProtection="1">
      <alignment horizontal="left" vertical="top" wrapText="1"/>
      <protection locked="0"/>
    </xf>
    <xf numFmtId="0" fontId="99" fillId="0" borderId="6" xfId="0" applyFont="1" applyBorder="1" applyAlignment="1" applyProtection="1">
      <alignment horizontal="left" vertical="top" wrapText="1"/>
      <protection locked="0"/>
    </xf>
    <xf numFmtId="0" fontId="99" fillId="0" borderId="7" xfId="0" applyFont="1" applyBorder="1" applyAlignment="1" applyProtection="1">
      <alignment horizontal="left" vertical="top" wrapText="1"/>
      <protection locked="0"/>
    </xf>
    <xf numFmtId="0" fontId="77" fillId="0" borderId="8"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5" fillId="10" borderId="35" xfId="0" applyFont="1" applyFill="1" applyBorder="1" applyAlignment="1">
      <alignment horizontal="center" vertical="center" wrapText="1"/>
    </xf>
    <xf numFmtId="0" fontId="93" fillId="0" borderId="35" xfId="0" applyFont="1" applyBorder="1" applyAlignment="1">
      <alignment horizontal="center" vertical="center" wrapText="1"/>
    </xf>
    <xf numFmtId="0" fontId="25" fillId="10" borderId="35" xfId="1" applyFont="1" applyFill="1" applyBorder="1" applyAlignment="1">
      <alignment horizontal="center" vertical="center"/>
    </xf>
    <xf numFmtId="0" fontId="99" fillId="10" borderId="35" xfId="0" applyFont="1" applyFill="1" applyBorder="1" applyAlignment="1">
      <alignment horizontal="center" vertical="center"/>
    </xf>
    <xf numFmtId="0" fontId="45" fillId="13" borderId="82" xfId="1" applyFont="1" applyFill="1"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9"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180" fontId="45" fillId="0" borderId="8" xfId="1" applyNumberFormat="1" applyFont="1" applyBorder="1" applyAlignment="1">
      <alignment horizontal="right" vertical="center" indent="1"/>
    </xf>
    <xf numFmtId="180" fontId="102" fillId="0" borderId="8" xfId="0" applyNumberFormat="1" applyFont="1" applyBorder="1" applyAlignment="1">
      <alignment horizontal="right" vertical="center" indent="1"/>
    </xf>
    <xf numFmtId="0" fontId="26" fillId="0" borderId="0" xfId="0" applyFont="1" applyAlignment="1">
      <alignment horizontal="left" vertical="center"/>
    </xf>
    <xf numFmtId="0" fontId="69" fillId="0" borderId="8" xfId="1" applyFont="1" applyBorder="1" applyAlignment="1" applyProtection="1">
      <alignment horizontal="left" vertical="top" wrapText="1"/>
      <protection locked="0"/>
    </xf>
    <xf numFmtId="0" fontId="70" fillId="0" borderId="8" xfId="0" applyFont="1" applyBorder="1" applyAlignment="1" applyProtection="1">
      <alignment horizontal="left" vertical="top" wrapText="1"/>
      <protection locked="0"/>
    </xf>
    <xf numFmtId="0" fontId="143" fillId="16" borderId="45" xfId="1" applyFont="1" applyFill="1" applyBorder="1" applyAlignment="1">
      <alignment horizontal="center" vertical="top"/>
    </xf>
    <xf numFmtId="0" fontId="139" fillId="16" borderId="48" xfId="0" applyFont="1" applyFill="1" applyBorder="1" applyAlignment="1">
      <alignment horizontal="center" vertical="top"/>
    </xf>
    <xf numFmtId="0" fontId="139" fillId="16" borderId="100" xfId="0" applyFont="1" applyFill="1" applyBorder="1" applyAlignment="1">
      <alignment horizontal="center" vertical="top"/>
    </xf>
    <xf numFmtId="0" fontId="143" fillId="16" borderId="30" xfId="1" applyFont="1" applyFill="1" applyBorder="1" applyAlignment="1">
      <alignment horizontal="center" vertical="top"/>
    </xf>
    <xf numFmtId="0" fontId="143" fillId="16" borderId="28" xfId="0" applyFont="1" applyFill="1" applyBorder="1" applyAlignment="1">
      <alignment horizontal="center" vertical="top"/>
    </xf>
    <xf numFmtId="0" fontId="143" fillId="16" borderId="29" xfId="0" applyFont="1" applyFill="1" applyBorder="1" applyAlignment="1">
      <alignment horizontal="center" vertical="top"/>
    </xf>
    <xf numFmtId="3" fontId="45" fillId="3" borderId="8" xfId="1" applyNumberFormat="1" applyFont="1" applyFill="1" applyBorder="1" applyAlignment="1" applyProtection="1">
      <alignment horizontal="right" vertical="center" indent="1"/>
      <protection locked="0"/>
    </xf>
    <xf numFmtId="0" fontId="102" fillId="3" borderId="8" xfId="0" applyFont="1" applyFill="1" applyBorder="1" applyAlignment="1" applyProtection="1">
      <alignment horizontal="right" vertical="center" indent="1"/>
      <protection locked="0"/>
    </xf>
    <xf numFmtId="0" fontId="38" fillId="4" borderId="0" xfId="1" applyFont="1" applyFill="1" applyAlignment="1">
      <alignment horizontal="right" vertical="center" wrapText="1"/>
    </xf>
    <xf numFmtId="0" fontId="0" fillId="0" borderId="0" xfId="0" applyAlignment="1">
      <alignment horizontal="right" vertical="center" wrapText="1"/>
    </xf>
    <xf numFmtId="0" fontId="26" fillId="0" borderId="6" xfId="0" applyFont="1" applyBorder="1" applyAlignment="1">
      <alignment horizontal="left" vertical="center"/>
    </xf>
    <xf numFmtId="0" fontId="77" fillId="0" borderId="0" xfId="1" applyFont="1" applyAlignment="1">
      <alignment horizontal="left" vertical="center"/>
    </xf>
    <xf numFmtId="0" fontId="77" fillId="0" borderId="0" xfId="0" applyFont="1" applyAlignment="1">
      <alignment horizontal="left" vertical="center"/>
    </xf>
    <xf numFmtId="0" fontId="178" fillId="13" borderId="60" xfId="0" applyFont="1" applyFill="1" applyBorder="1" applyAlignment="1">
      <alignment horizontal="center" wrapText="1"/>
    </xf>
    <xf numFmtId="0" fontId="102" fillId="0" borderId="61" xfId="0" applyFont="1" applyBorder="1" applyAlignment="1">
      <alignment horizontal="center" wrapText="1"/>
    </xf>
    <xf numFmtId="0" fontId="102" fillId="0" borderId="91" xfId="0" applyFont="1" applyBorder="1" applyAlignment="1">
      <alignment horizontal="center" wrapText="1"/>
    </xf>
    <xf numFmtId="0" fontId="0" fillId="13" borderId="61" xfId="0" applyFill="1" applyBorder="1" applyAlignment="1">
      <alignment horizontal="center" vertical="center" wrapText="1"/>
    </xf>
    <xf numFmtId="0" fontId="0" fillId="0" borderId="61" xfId="0" applyBorder="1" applyAlignment="1">
      <alignment horizontal="center" vertical="center" wrapText="1"/>
    </xf>
    <xf numFmtId="0" fontId="0" fillId="0" borderId="91" xfId="0" applyBorder="1" applyAlignment="1">
      <alignment horizontal="center" vertical="center" wrapText="1"/>
    </xf>
    <xf numFmtId="0" fontId="124" fillId="16" borderId="14" xfId="0" applyFont="1" applyFill="1" applyBorder="1" applyAlignment="1">
      <alignment horizontal="center" vertical="center" wrapText="1"/>
    </xf>
    <xf numFmtId="0" fontId="125" fillId="16" borderId="60" xfId="0" applyFont="1" applyFill="1" applyBorder="1" applyAlignment="1">
      <alignment horizontal="center" vertical="center"/>
    </xf>
    <xf numFmtId="0" fontId="144" fillId="15" borderId="45" xfId="1" applyFont="1" applyFill="1" applyBorder="1" applyAlignment="1">
      <alignment horizontal="center" vertical="top" wrapText="1"/>
    </xf>
    <xf numFmtId="0" fontId="155" fillId="0" borderId="48" xfId="0" applyFont="1" applyBorder="1" applyAlignment="1">
      <alignment horizontal="center" vertical="top" wrapText="1"/>
    </xf>
    <xf numFmtId="0" fontId="155" fillId="0" borderId="49" xfId="0" applyFont="1" applyBorder="1" applyAlignment="1">
      <alignment horizontal="center" vertical="top" wrapText="1"/>
    </xf>
    <xf numFmtId="0" fontId="45" fillId="13" borderId="58" xfId="1" applyFont="1" applyFill="1" applyBorder="1" applyAlignment="1">
      <alignment horizontal="left" vertical="top" wrapText="1"/>
    </xf>
    <xf numFmtId="0" fontId="99" fillId="0" borderId="12" xfId="0" applyFont="1" applyBorder="1" applyAlignment="1">
      <alignment horizontal="left" vertical="top" wrapText="1"/>
    </xf>
    <xf numFmtId="0" fontId="99" fillId="0" borderId="13" xfId="0" applyFont="1" applyBorder="1" applyAlignment="1">
      <alignment horizontal="left" vertical="top" wrapText="1"/>
    </xf>
    <xf numFmtId="0" fontId="99" fillId="0" borderId="59" xfId="0" applyFont="1" applyBorder="1" applyAlignment="1">
      <alignment horizontal="left" vertical="top" wrapText="1"/>
    </xf>
    <xf numFmtId="0" fontId="99" fillId="0" borderId="0" xfId="0" applyFont="1" applyAlignment="1">
      <alignment horizontal="left" vertical="top" wrapText="1"/>
    </xf>
    <xf numFmtId="0" fontId="99" fillId="0" borderId="5" xfId="0" applyFont="1" applyBorder="1" applyAlignment="1">
      <alignment horizontal="left" vertical="top" wrapText="1"/>
    </xf>
    <xf numFmtId="0" fontId="124" fillId="15" borderId="14" xfId="1" applyFont="1" applyFill="1" applyBorder="1" applyAlignment="1">
      <alignment horizontal="center" vertical="center" wrapText="1"/>
    </xf>
    <xf numFmtId="0" fontId="160" fillId="15" borderId="60"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43" fillId="16" borderId="27" xfId="0" applyFont="1" applyFill="1" applyBorder="1" applyAlignment="1">
      <alignment horizontal="center" vertical="top"/>
    </xf>
    <xf numFmtId="0" fontId="139" fillId="16" borderId="28" xfId="0" applyFont="1" applyFill="1" applyBorder="1" applyAlignment="1">
      <alignment horizontal="center" vertical="top"/>
    </xf>
    <xf numFmtId="0" fontId="139" fillId="16" borderId="29" xfId="0" applyFont="1" applyFill="1" applyBorder="1" applyAlignment="1">
      <alignment horizontal="center" vertical="top"/>
    </xf>
    <xf numFmtId="0" fontId="137" fillId="16" borderId="28" xfId="0" applyFont="1" applyFill="1" applyBorder="1" applyAlignment="1">
      <alignment horizontal="center" vertical="top"/>
    </xf>
    <xf numFmtId="0" fontId="137" fillId="16" borderId="44" xfId="0" applyFont="1" applyFill="1" applyBorder="1" applyAlignment="1">
      <alignment horizontal="center" vertical="top"/>
    </xf>
    <xf numFmtId="0" fontId="77" fillId="0" borderId="8" xfId="1" applyFont="1" applyBorder="1" applyAlignment="1" applyProtection="1">
      <alignment horizontal="left" vertical="center"/>
      <protection locked="0"/>
    </xf>
    <xf numFmtId="0" fontId="77" fillId="0" borderId="8" xfId="0" applyFont="1" applyBorder="1" applyAlignment="1" applyProtection="1">
      <alignment horizontal="left" vertical="center"/>
      <protection locked="0"/>
    </xf>
    <xf numFmtId="0" fontId="103" fillId="0" borderId="8" xfId="1" applyFont="1" applyBorder="1" applyAlignment="1" applyProtection="1">
      <alignment horizontal="center" shrinkToFit="1"/>
      <protection locked="0"/>
    </xf>
    <xf numFmtId="0" fontId="69" fillId="0" borderId="8" xfId="0" applyFont="1" applyBorder="1" applyAlignment="1" applyProtection="1">
      <alignment horizontal="center" shrinkToFit="1"/>
      <protection locked="0"/>
    </xf>
    <xf numFmtId="0" fontId="77" fillId="0" borderId="8" xfId="1" applyFont="1" applyBorder="1" applyAlignment="1">
      <alignment horizontal="left" vertical="center"/>
    </xf>
    <xf numFmtId="0" fontId="77" fillId="0" borderId="8" xfId="0" applyFont="1" applyBorder="1" applyAlignment="1">
      <alignment horizontal="left" vertical="center"/>
    </xf>
    <xf numFmtId="0" fontId="25" fillId="10" borderId="36" xfId="1"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77" fillId="0" borderId="8" xfId="1" applyFont="1" applyBorder="1" applyAlignment="1" applyProtection="1">
      <alignment horizontal="center" vertical="center"/>
      <protection locked="0"/>
    </xf>
    <xf numFmtId="0" fontId="77" fillId="0" borderId="8" xfId="0" applyFont="1" applyBorder="1" applyAlignment="1" applyProtection="1">
      <alignment horizontal="center" vertical="center"/>
      <protection locked="0"/>
    </xf>
    <xf numFmtId="0" fontId="144" fillId="15" borderId="27" xfId="1" applyFont="1" applyFill="1" applyBorder="1" applyAlignment="1">
      <alignment horizontal="center" vertical="top" wrapText="1"/>
    </xf>
    <xf numFmtId="0" fontId="142" fillId="15" borderId="28" xfId="0" applyFont="1" applyFill="1" applyBorder="1" applyAlignment="1">
      <alignment horizontal="center" vertical="top" wrapText="1"/>
    </xf>
    <xf numFmtId="0" fontId="142" fillId="15" borderId="29" xfId="0" applyFont="1" applyFill="1" applyBorder="1" applyAlignment="1">
      <alignment horizontal="center" vertical="top" wrapText="1"/>
    </xf>
    <xf numFmtId="0" fontId="77" fillId="0" borderId="8" xfId="0" applyFont="1" applyBorder="1" applyAlignment="1" applyProtection="1">
      <alignment horizontal="left" wrapText="1"/>
      <protection locked="0"/>
    </xf>
    <xf numFmtId="0" fontId="143" fillId="16" borderId="48" xfId="1" applyFont="1" applyFill="1" applyBorder="1" applyAlignment="1">
      <alignment horizontal="center" vertical="top" wrapText="1"/>
    </xf>
    <xf numFmtId="0" fontId="137" fillId="0" borderId="48" xfId="0" applyFont="1" applyBorder="1" applyAlignment="1">
      <alignment horizontal="center" vertical="top" wrapText="1"/>
    </xf>
    <xf numFmtId="0" fontId="137" fillId="0" borderId="49" xfId="0" applyFont="1" applyBorder="1" applyAlignment="1">
      <alignment horizontal="center" vertical="top" wrapText="1"/>
    </xf>
    <xf numFmtId="0" fontId="143" fillId="16" borderId="48" xfId="1" applyFont="1" applyFill="1" applyBorder="1" applyAlignment="1">
      <alignment horizontal="center" vertical="top"/>
    </xf>
    <xf numFmtId="0" fontId="137" fillId="16" borderId="48" xfId="0" applyFont="1" applyFill="1" applyBorder="1" applyAlignment="1">
      <alignment horizontal="center" vertical="top"/>
    </xf>
    <xf numFmtId="0" fontId="67" fillId="0" borderId="17" xfId="1" applyFont="1" applyBorder="1" applyAlignment="1" applyProtection="1">
      <alignment horizontal="center"/>
      <protection locked="0"/>
    </xf>
    <xf numFmtId="0" fontId="66" fillId="0" borderId="17" xfId="0" applyFont="1" applyBorder="1" applyAlignment="1" applyProtection="1">
      <alignment horizontal="center"/>
      <protection locked="0"/>
    </xf>
    <xf numFmtId="0" fontId="58" fillId="0" borderId="19" xfId="0" applyFont="1" applyBorder="1" applyAlignment="1">
      <alignment horizontal="center" vertical="center" shrinkToFit="1"/>
    </xf>
    <xf numFmtId="0" fontId="58" fillId="0" borderId="20" xfId="0" applyFont="1" applyBorder="1" applyAlignment="1">
      <alignment horizontal="center" vertical="center" shrinkToFit="1"/>
    </xf>
    <xf numFmtId="0" fontId="58" fillId="0" borderId="19" xfId="1" applyFont="1" applyBorder="1" applyAlignment="1">
      <alignment horizontal="center" vertical="center" wrapText="1"/>
    </xf>
    <xf numFmtId="0" fontId="58" fillId="0" borderId="20" xfId="1" applyFont="1" applyBorder="1" applyAlignment="1">
      <alignment horizontal="center" vertical="center" wrapText="1"/>
    </xf>
    <xf numFmtId="0" fontId="143" fillId="16" borderId="48" xfId="0" applyFont="1" applyFill="1" applyBorder="1" applyAlignment="1">
      <alignment horizontal="center" vertical="top"/>
    </xf>
    <xf numFmtId="0" fontId="137" fillId="16" borderId="29" xfId="0" applyFont="1" applyFill="1" applyBorder="1" applyAlignment="1">
      <alignment horizontal="center" vertical="top"/>
    </xf>
    <xf numFmtId="0" fontId="99" fillId="10" borderId="37" xfId="0" applyFont="1" applyFill="1" applyBorder="1" applyAlignment="1">
      <alignment horizontal="center" vertical="center"/>
    </xf>
    <xf numFmtId="0" fontId="99" fillId="10" borderId="38" xfId="0" applyFont="1" applyFill="1" applyBorder="1" applyAlignment="1">
      <alignment horizontal="center" vertical="center"/>
    </xf>
    <xf numFmtId="0" fontId="99" fillId="10" borderId="39" xfId="0" applyFont="1" applyFill="1" applyBorder="1" applyAlignment="1">
      <alignment horizontal="center" vertical="center"/>
    </xf>
    <xf numFmtId="0" fontId="99" fillId="10" borderId="40" xfId="0" applyFont="1" applyFill="1" applyBorder="1" applyAlignment="1">
      <alignment horizontal="center" vertical="center"/>
    </xf>
    <xf numFmtId="0" fontId="99" fillId="10" borderId="41" xfId="0" applyFont="1" applyFill="1" applyBorder="1" applyAlignment="1">
      <alignment horizontal="center" vertical="center"/>
    </xf>
    <xf numFmtId="0" fontId="0" fillId="10" borderId="37" xfId="0" applyFill="1" applyBorder="1" applyAlignment="1">
      <alignment horizontal="center" vertical="center"/>
    </xf>
    <xf numFmtId="0" fontId="0" fillId="10" borderId="38" xfId="0" applyFill="1" applyBorder="1" applyAlignment="1">
      <alignment horizontal="center" vertical="center"/>
    </xf>
    <xf numFmtId="0" fontId="0" fillId="10" borderId="39" xfId="0" applyFill="1" applyBorder="1" applyAlignment="1">
      <alignment horizontal="center" vertical="center"/>
    </xf>
    <xf numFmtId="0" fontId="0" fillId="10" borderId="40" xfId="0" applyFill="1" applyBorder="1" applyAlignment="1">
      <alignment horizontal="center" vertical="center"/>
    </xf>
    <xf numFmtId="0" fontId="0" fillId="10" borderId="41" xfId="0" applyFill="1" applyBorder="1" applyAlignment="1">
      <alignment horizontal="center" vertical="center"/>
    </xf>
    <xf numFmtId="0" fontId="45" fillId="13" borderId="12" xfId="1" applyFont="1" applyFill="1" applyBorder="1" applyAlignment="1">
      <alignment horizontal="left" vertical="top" wrapText="1"/>
    </xf>
    <xf numFmtId="0" fontId="102" fillId="13" borderId="12" xfId="0" applyFont="1" applyFill="1" applyBorder="1" applyAlignment="1">
      <alignment horizontal="left" vertical="top" wrapText="1"/>
    </xf>
    <xf numFmtId="0" fontId="102" fillId="13" borderId="13" xfId="0" applyFont="1" applyFill="1" applyBorder="1" applyAlignment="1">
      <alignment horizontal="left" vertical="top" wrapText="1"/>
    </xf>
    <xf numFmtId="0" fontId="102" fillId="13" borderId="0" xfId="0" applyFont="1" applyFill="1" applyAlignment="1">
      <alignment horizontal="left" vertical="top" wrapText="1"/>
    </xf>
    <xf numFmtId="0" fontId="102" fillId="13" borderId="5" xfId="0" applyFont="1" applyFill="1" applyBorder="1" applyAlignment="1">
      <alignment horizontal="left" vertical="top" wrapText="1"/>
    </xf>
    <xf numFmtId="0" fontId="25" fillId="10" borderId="36" xfId="0" applyFont="1" applyFill="1" applyBorder="1" applyAlignment="1">
      <alignment horizontal="center" vertical="center" wrapText="1"/>
    </xf>
    <xf numFmtId="0" fontId="93" fillId="10" borderId="37" xfId="0" applyFont="1" applyFill="1" applyBorder="1" applyAlignment="1">
      <alignment horizontal="center" vertical="center" wrapText="1"/>
    </xf>
    <xf numFmtId="0" fontId="93" fillId="10" borderId="38" xfId="0" applyFont="1" applyFill="1" applyBorder="1" applyAlignment="1">
      <alignment horizontal="center" vertical="center" wrapText="1"/>
    </xf>
    <xf numFmtId="0" fontId="93" fillId="10" borderId="39" xfId="0" applyFont="1" applyFill="1" applyBorder="1" applyAlignment="1">
      <alignment horizontal="center" vertical="center" wrapText="1"/>
    </xf>
    <xf numFmtId="0" fontId="93" fillId="10" borderId="40" xfId="0" applyFont="1" applyFill="1" applyBorder="1" applyAlignment="1">
      <alignment horizontal="center" vertical="center" wrapText="1"/>
    </xf>
    <xf numFmtId="0" fontId="93" fillId="10" borderId="41" xfId="0" applyFont="1" applyFill="1" applyBorder="1" applyAlignment="1">
      <alignment horizontal="center" vertical="center" wrapText="1"/>
    </xf>
    <xf numFmtId="0" fontId="143" fillId="0" borderId="28" xfId="0" applyFont="1" applyBorder="1" applyAlignment="1">
      <alignment horizontal="center" vertical="top"/>
    </xf>
    <xf numFmtId="0" fontId="143" fillId="0" borderId="44" xfId="0" applyFont="1" applyBorder="1" applyAlignment="1">
      <alignment horizontal="center" vertical="top"/>
    </xf>
    <xf numFmtId="0" fontId="134" fillId="16" borderId="30" xfId="1" applyFont="1" applyFill="1" applyBorder="1" applyAlignment="1">
      <alignment horizontal="center" vertical="top"/>
    </xf>
    <xf numFmtId="0" fontId="135" fillId="16" borderId="28" xfId="0" applyFont="1" applyFill="1" applyBorder="1" applyAlignment="1">
      <alignment horizontal="center" vertical="top"/>
    </xf>
    <xf numFmtId="0" fontId="135" fillId="16" borderId="29" xfId="0" applyFont="1" applyFill="1" applyBorder="1" applyAlignment="1">
      <alignment horizontal="center" vertical="top"/>
    </xf>
    <xf numFmtId="0" fontId="144" fillId="15" borderId="30" xfId="1" applyFont="1" applyFill="1" applyBorder="1" applyAlignment="1">
      <alignment horizontal="center" vertical="top"/>
    </xf>
    <xf numFmtId="0" fontId="142" fillId="15" borderId="28" xfId="0" applyFont="1" applyFill="1" applyBorder="1" applyAlignment="1">
      <alignment horizontal="center" vertical="top"/>
    </xf>
    <xf numFmtId="0" fontId="142" fillId="15" borderId="44" xfId="0" applyFont="1" applyFill="1" applyBorder="1" applyAlignment="1">
      <alignment horizontal="center" vertical="top"/>
    </xf>
    <xf numFmtId="0" fontId="102" fillId="13" borderId="12" xfId="0" applyFont="1" applyFill="1" applyBorder="1" applyAlignment="1">
      <alignment wrapText="1"/>
    </xf>
    <xf numFmtId="0" fontId="102" fillId="13" borderId="0" xfId="0" applyFont="1" applyFill="1" applyAlignment="1">
      <alignment wrapText="1"/>
    </xf>
    <xf numFmtId="0" fontId="56" fillId="15" borderId="27" xfId="1" applyFont="1" applyFill="1" applyBorder="1" applyAlignment="1">
      <alignment horizontal="center" vertical="top" wrapText="1"/>
    </xf>
    <xf numFmtId="0" fontId="140" fillId="15" borderId="28" xfId="0" applyFont="1" applyFill="1" applyBorder="1" applyAlignment="1">
      <alignment horizontal="center" vertical="top" wrapText="1"/>
    </xf>
    <xf numFmtId="0" fontId="140" fillId="15" borderId="29" xfId="0" applyFont="1" applyFill="1" applyBorder="1" applyAlignment="1">
      <alignment horizontal="center" vertical="top" wrapText="1"/>
    </xf>
    <xf numFmtId="0" fontId="45" fillId="13" borderId="1" xfId="1" applyFont="1" applyFill="1" applyBorder="1" applyAlignment="1">
      <alignment horizontal="left" vertical="top" wrapText="1"/>
    </xf>
    <xf numFmtId="0" fontId="102" fillId="13" borderId="1" xfId="0" applyFont="1" applyFill="1" applyBorder="1" applyAlignment="1">
      <alignment horizontal="left" vertical="top" wrapText="1"/>
    </xf>
    <xf numFmtId="0" fontId="102" fillId="13" borderId="31" xfId="0" applyFont="1" applyFill="1" applyBorder="1" applyAlignment="1">
      <alignment horizontal="left" vertical="top" wrapText="1"/>
    </xf>
    <xf numFmtId="0" fontId="144" fillId="15" borderId="30" xfId="1" applyFont="1" applyFill="1" applyBorder="1" applyAlignment="1">
      <alignment horizontal="center" vertical="top" wrapText="1"/>
    </xf>
    <xf numFmtId="0" fontId="140" fillId="15" borderId="44" xfId="0" applyFont="1" applyFill="1" applyBorder="1" applyAlignment="1">
      <alignment horizontal="center" vertical="top" wrapText="1"/>
    </xf>
    <xf numFmtId="0" fontId="56" fillId="15" borderId="30" xfId="1" applyFont="1" applyFill="1" applyBorder="1" applyAlignment="1">
      <alignment horizontal="center" vertical="top" wrapText="1"/>
    </xf>
    <xf numFmtId="0" fontId="140" fillId="15" borderId="28" xfId="0" applyFont="1" applyFill="1" applyBorder="1" applyAlignment="1">
      <alignment horizontal="center" wrapText="1"/>
    </xf>
    <xf numFmtId="0" fontId="140" fillId="15" borderId="29" xfId="0" applyFont="1" applyFill="1" applyBorder="1" applyAlignment="1">
      <alignment horizontal="center" wrapText="1"/>
    </xf>
    <xf numFmtId="0" fontId="144" fillId="15" borderId="28" xfId="1" applyFont="1" applyFill="1" applyBorder="1" applyAlignment="1">
      <alignment horizontal="center" vertical="top" wrapText="1"/>
    </xf>
    <xf numFmtId="0" fontId="144" fillId="15" borderId="44" xfId="1" applyFont="1" applyFill="1" applyBorder="1" applyAlignment="1">
      <alignment horizontal="center" vertical="top" wrapText="1"/>
    </xf>
    <xf numFmtId="0" fontId="25" fillId="13" borderId="0" xfId="1" applyFont="1" applyFill="1" applyAlignment="1">
      <alignment horizontal="center" vertical="center"/>
    </xf>
    <xf numFmtId="0" fontId="99" fillId="13" borderId="0" xfId="0" applyFont="1" applyFill="1" applyAlignment="1">
      <alignment horizontal="center" vertical="center"/>
    </xf>
    <xf numFmtId="0" fontId="93" fillId="13" borderId="0" xfId="0" applyFont="1" applyFill="1" applyAlignment="1">
      <alignment horizontal="center" vertical="center"/>
    </xf>
    <xf numFmtId="0" fontId="0" fillId="13" borderId="0" xfId="0" applyFill="1" applyAlignment="1">
      <alignment horizontal="center" vertical="center"/>
    </xf>
    <xf numFmtId="0" fontId="0" fillId="13" borderId="5" xfId="0" applyFill="1" applyBorder="1" applyAlignment="1">
      <alignment horizontal="center" vertical="center"/>
    </xf>
    <xf numFmtId="0" fontId="93" fillId="13" borderId="3" xfId="0" applyFont="1" applyFill="1" applyBorder="1" applyAlignment="1">
      <alignment horizontal="center" vertical="center"/>
    </xf>
    <xf numFmtId="0" fontId="0" fillId="13" borderId="3" xfId="0" applyFill="1" applyBorder="1" applyAlignment="1">
      <alignment horizontal="center" vertical="center"/>
    </xf>
    <xf numFmtId="0" fontId="0" fillId="13" borderId="99" xfId="0" applyFill="1" applyBorder="1" applyAlignment="1">
      <alignment horizontal="center" vertical="center"/>
    </xf>
    <xf numFmtId="0" fontId="49" fillId="13" borderId="1" xfId="0" applyFont="1" applyFill="1" applyBorder="1" applyAlignment="1">
      <alignment horizontal="left" vertical="top" wrapText="1"/>
    </xf>
    <xf numFmtId="0" fontId="49" fillId="13" borderId="31" xfId="0" applyFont="1" applyFill="1" applyBorder="1" applyAlignment="1">
      <alignment horizontal="left" vertical="top" wrapText="1"/>
    </xf>
    <xf numFmtId="0" fontId="49" fillId="13" borderId="0" xfId="0" applyFont="1" applyFill="1" applyAlignment="1">
      <alignment horizontal="left" vertical="top" wrapText="1"/>
    </xf>
    <xf numFmtId="0" fontId="49" fillId="13" borderId="5" xfId="0" applyFont="1" applyFill="1" applyBorder="1" applyAlignment="1">
      <alignment horizontal="left" vertical="top" wrapText="1"/>
    </xf>
    <xf numFmtId="0" fontId="0" fillId="13" borderId="1" xfId="0" applyFill="1" applyBorder="1" applyAlignment="1">
      <alignment wrapText="1"/>
    </xf>
    <xf numFmtId="0" fontId="0" fillId="13" borderId="31" xfId="0" applyFill="1" applyBorder="1" applyAlignment="1">
      <alignment wrapText="1"/>
    </xf>
    <xf numFmtId="0" fontId="0" fillId="13" borderId="0" xfId="0" applyFill="1" applyAlignment="1">
      <alignment wrapText="1"/>
    </xf>
    <xf numFmtId="0" fontId="0" fillId="13" borderId="5" xfId="0" applyFill="1" applyBorder="1" applyAlignment="1">
      <alignment wrapText="1"/>
    </xf>
    <xf numFmtId="0" fontId="102" fillId="13" borderId="12" xfId="0" applyFont="1" applyFill="1" applyBorder="1"/>
    <xf numFmtId="0" fontId="102" fillId="13" borderId="13" xfId="0" applyFont="1" applyFill="1" applyBorder="1"/>
    <xf numFmtId="0" fontId="102" fillId="13" borderId="0" xfId="0" applyFont="1" applyFill="1"/>
    <xf numFmtId="0" fontId="102" fillId="13" borderId="5" xfId="0" applyFont="1" applyFill="1" applyBorder="1"/>
    <xf numFmtId="0" fontId="144" fillId="14" borderId="30" xfId="1" applyFont="1" applyFill="1" applyBorder="1" applyAlignment="1">
      <alignment horizontal="center" vertical="top" wrapText="1"/>
    </xf>
    <xf numFmtId="0" fontId="140" fillId="14" borderId="28" xfId="0" applyFont="1" applyFill="1" applyBorder="1" applyAlignment="1">
      <alignment horizontal="center" vertical="top" wrapText="1"/>
    </xf>
    <xf numFmtId="0" fontId="140" fillId="14" borderId="44" xfId="0" applyFont="1" applyFill="1" applyBorder="1" applyAlignment="1">
      <alignment horizontal="center" vertical="top" wrapText="1"/>
    </xf>
    <xf numFmtId="0" fontId="45" fillId="10" borderId="1" xfId="1" applyFont="1" applyFill="1" applyBorder="1" applyAlignment="1">
      <alignment horizontal="left" vertical="top" wrapText="1"/>
    </xf>
    <xf numFmtId="0" fontId="49" fillId="10" borderId="1" xfId="0" applyFont="1" applyFill="1" applyBorder="1" applyAlignment="1">
      <alignment horizontal="left" vertical="top" wrapText="1"/>
    </xf>
    <xf numFmtId="0" fontId="49" fillId="10" borderId="31" xfId="0" applyFont="1" applyFill="1" applyBorder="1" applyAlignment="1">
      <alignment horizontal="left" vertical="top" wrapText="1"/>
    </xf>
    <xf numFmtId="0" fontId="49" fillId="10" borderId="0" xfId="0" applyFont="1" applyFill="1" applyAlignment="1">
      <alignment horizontal="left" vertical="top" wrapText="1"/>
    </xf>
    <xf numFmtId="0" fontId="49" fillId="10" borderId="5" xfId="0" applyFont="1" applyFill="1" applyBorder="1" applyAlignment="1">
      <alignment horizontal="left" vertical="top" wrapText="1"/>
    </xf>
    <xf numFmtId="0" fontId="144" fillId="14" borderId="27" xfId="1" applyFont="1" applyFill="1" applyBorder="1" applyAlignment="1">
      <alignment horizontal="center" vertical="top" wrapText="1"/>
    </xf>
    <xf numFmtId="0" fontId="142" fillId="14" borderId="28" xfId="0" applyFont="1" applyFill="1" applyBorder="1" applyAlignment="1">
      <alignment horizontal="center" vertical="top" wrapText="1"/>
    </xf>
    <xf numFmtId="0" fontId="146" fillId="13" borderId="12" xfId="1" applyFont="1" applyFill="1" applyBorder="1" applyAlignment="1">
      <alignment horizontal="left" vertical="top" wrapText="1"/>
    </xf>
    <xf numFmtId="0" fontId="63" fillId="14" borderId="27" xfId="1" applyFont="1" applyFill="1" applyBorder="1" applyAlignment="1">
      <alignment horizontal="center" vertical="top"/>
    </xf>
    <xf numFmtId="0" fontId="60" fillId="14" borderId="28" xfId="0" applyFont="1" applyFill="1" applyBorder="1" applyAlignment="1">
      <alignment horizontal="center" vertical="top"/>
    </xf>
    <xf numFmtId="0" fontId="60" fillId="14" borderId="29" xfId="0" applyFont="1" applyFill="1" applyBorder="1" applyAlignment="1">
      <alignment horizontal="center" vertical="top"/>
    </xf>
    <xf numFmtId="0" fontId="49" fillId="0" borderId="1" xfId="0" applyFont="1" applyBorder="1" applyAlignment="1">
      <alignment horizontal="left" vertical="top" wrapText="1"/>
    </xf>
    <xf numFmtId="0" fontId="49" fillId="0" borderId="31" xfId="0" applyFont="1" applyBorder="1" applyAlignment="1">
      <alignment horizontal="left" vertical="top" wrapText="1"/>
    </xf>
    <xf numFmtId="0" fontId="49" fillId="0" borderId="0" xfId="0" applyFont="1" applyAlignment="1">
      <alignment horizontal="left" vertical="top" wrapText="1"/>
    </xf>
    <xf numFmtId="0" fontId="49" fillId="0" borderId="5" xfId="0" applyFont="1" applyBorder="1" applyAlignment="1">
      <alignment horizontal="left" vertical="top" wrapText="1"/>
    </xf>
    <xf numFmtId="0" fontId="49" fillId="0" borderId="1" xfId="0" applyFont="1" applyBorder="1" applyAlignment="1">
      <alignment wrapText="1"/>
    </xf>
    <xf numFmtId="0" fontId="49" fillId="0" borderId="31" xfId="0" applyFont="1" applyBorder="1" applyAlignment="1">
      <alignment wrapText="1"/>
    </xf>
    <xf numFmtId="0" fontId="49" fillId="0" borderId="0" xfId="0" applyFont="1" applyAlignment="1">
      <alignment wrapText="1"/>
    </xf>
    <xf numFmtId="0" fontId="49" fillId="0" borderId="5" xfId="0" applyFont="1" applyBorder="1" applyAlignment="1">
      <alignment wrapText="1"/>
    </xf>
    <xf numFmtId="0" fontId="63" fillId="14" borderId="27" xfId="1" applyFont="1" applyFill="1" applyBorder="1" applyAlignment="1">
      <alignment horizontal="center" vertical="top" wrapText="1"/>
    </xf>
    <xf numFmtId="0" fontId="60" fillId="14" borderId="28" xfId="0" applyFont="1" applyFill="1" applyBorder="1" applyAlignment="1">
      <alignment horizontal="center" vertical="top" wrapText="1"/>
    </xf>
    <xf numFmtId="0" fontId="60" fillId="14" borderId="29" xfId="0" applyFont="1" applyFill="1" applyBorder="1" applyAlignment="1">
      <alignment horizontal="center" vertical="top" wrapText="1"/>
    </xf>
    <xf numFmtId="0" fontId="45" fillId="10" borderId="58" xfId="1" applyFont="1" applyFill="1" applyBorder="1" applyAlignment="1">
      <alignment horizontal="left" vertical="top" wrapText="1"/>
    </xf>
    <xf numFmtId="0" fontId="138" fillId="14" borderId="30" xfId="1" applyFont="1" applyFill="1" applyBorder="1" applyAlignment="1">
      <alignment horizontal="center" vertical="top" wrapText="1"/>
    </xf>
    <xf numFmtId="0" fontId="138" fillId="14" borderId="28" xfId="1" applyFont="1" applyFill="1" applyBorder="1" applyAlignment="1">
      <alignment horizontal="center" vertical="top" wrapText="1"/>
    </xf>
    <xf numFmtId="0" fontId="138" fillId="14" borderId="44" xfId="1" applyFont="1" applyFill="1" applyBorder="1" applyAlignment="1">
      <alignment horizontal="center" vertical="top" wrapText="1"/>
    </xf>
    <xf numFmtId="0" fontId="143" fillId="16" borderId="30" xfId="1" applyFont="1" applyFill="1" applyBorder="1" applyAlignment="1">
      <alignment horizontal="center" vertical="top" wrapText="1"/>
    </xf>
    <xf numFmtId="0" fontId="137" fillId="0" borderId="28" xfId="0" applyFont="1" applyBorder="1" applyAlignment="1">
      <alignment horizontal="center" vertical="top" wrapText="1"/>
    </xf>
    <xf numFmtId="0" fontId="137" fillId="0" borderId="29" xfId="0" applyFont="1" applyBorder="1" applyAlignment="1">
      <alignment horizontal="center" vertical="top" wrapText="1"/>
    </xf>
    <xf numFmtId="0" fontId="76" fillId="0" borderId="8" xfId="1" applyFont="1" applyBorder="1" applyAlignment="1" applyProtection="1">
      <alignment horizontal="left" vertical="center"/>
      <protection locked="0"/>
    </xf>
    <xf numFmtId="0" fontId="76" fillId="0" borderId="8" xfId="0" applyFont="1" applyBorder="1" applyAlignment="1" applyProtection="1">
      <alignment horizontal="left" vertical="center"/>
      <protection locked="0"/>
    </xf>
    <xf numFmtId="0" fontId="139" fillId="0" borderId="28" xfId="0" applyFont="1" applyBorder="1" applyAlignment="1">
      <alignment horizontal="center" vertical="top"/>
    </xf>
    <xf numFmtId="0" fontId="139" fillId="0" borderId="29" xfId="0" applyFont="1" applyBorder="1" applyAlignment="1">
      <alignment horizontal="center" vertical="top"/>
    </xf>
    <xf numFmtId="0" fontId="137" fillId="0" borderId="28" xfId="0" applyFont="1" applyBorder="1" applyAlignment="1">
      <alignment horizontal="center" vertical="top"/>
    </xf>
    <xf numFmtId="0" fontId="137" fillId="0" borderId="29" xfId="0" applyFont="1" applyBorder="1" applyAlignment="1">
      <alignment horizontal="center" vertical="top"/>
    </xf>
    <xf numFmtId="0" fontId="137" fillId="0" borderId="48" xfId="0" applyFont="1" applyBorder="1" applyAlignment="1">
      <alignment horizontal="center" vertical="top"/>
    </xf>
    <xf numFmtId="0" fontId="137" fillId="0" borderId="49" xfId="0" applyFont="1" applyBorder="1" applyAlignment="1">
      <alignment horizontal="center" vertical="top"/>
    </xf>
    <xf numFmtId="0" fontId="45" fillId="13" borderId="0" xfId="1" applyFont="1" applyFill="1" applyAlignment="1">
      <alignment horizontal="left" vertical="top" wrapText="1"/>
    </xf>
    <xf numFmtId="0" fontId="142" fillId="15" borderId="44" xfId="0" applyFont="1" applyFill="1" applyBorder="1" applyAlignment="1">
      <alignment horizontal="center" vertical="top" wrapText="1"/>
    </xf>
    <xf numFmtId="0" fontId="33" fillId="0" borderId="0" xfId="1" applyFont="1" applyAlignment="1">
      <alignment horizontal="center" vertical="center"/>
    </xf>
    <xf numFmtId="0" fontId="23" fillId="0" borderId="0" xfId="1" applyFont="1" applyAlignment="1">
      <alignment horizontal="center" vertical="center" wrapText="1"/>
    </xf>
    <xf numFmtId="0" fontId="25" fillId="0" borderId="0" xfId="1" applyFont="1" applyAlignment="1">
      <alignment horizontal="center" vertical="center" wrapText="1"/>
    </xf>
    <xf numFmtId="0" fontId="175" fillId="0" borderId="19" xfId="0" applyFont="1" applyBorder="1" applyAlignment="1">
      <alignment horizontal="center" vertical="center" wrapText="1"/>
    </xf>
    <xf numFmtId="0" fontId="175" fillId="0" borderId="20" xfId="0" applyFont="1" applyBorder="1" applyAlignment="1">
      <alignment horizontal="center" vertical="center" wrapText="1"/>
    </xf>
    <xf numFmtId="0" fontId="29" fillId="13" borderId="0" xfId="0" applyFont="1" applyFill="1" applyAlignment="1">
      <alignment horizontal="left" vertical="center" wrapText="1" indent="1"/>
    </xf>
    <xf numFmtId="0" fontId="0" fillId="13" borderId="7" xfId="0" applyFill="1" applyBorder="1" applyAlignment="1">
      <alignment horizontal="left" vertical="center" wrapText="1" indent="1"/>
    </xf>
    <xf numFmtId="0" fontId="23" fillId="0" borderId="32" xfId="1" applyFont="1" applyBorder="1" applyAlignment="1">
      <alignment horizontal="center" vertical="center"/>
    </xf>
    <xf numFmtId="0" fontId="0" fillId="0" borderId="33" xfId="0" applyBorder="1" applyAlignment="1">
      <alignment horizontal="center" vertical="center"/>
    </xf>
    <xf numFmtId="0" fontId="23" fillId="0" borderId="32" xfId="1" applyFont="1" applyBorder="1" applyAlignment="1" applyProtection="1">
      <alignment horizontal="left" vertical="center" indent="1" shrinkToFit="1"/>
      <protection locked="0"/>
    </xf>
    <xf numFmtId="0" fontId="0" fillId="0" borderId="17" xfId="0" applyBorder="1" applyAlignment="1" applyProtection="1">
      <alignment horizontal="left" vertical="center" indent="1" shrinkToFit="1"/>
      <protection locked="0"/>
    </xf>
    <xf numFmtId="0" fontId="0" fillId="0" borderId="33" xfId="0" applyBorder="1" applyAlignment="1" applyProtection="1">
      <alignment horizontal="left" vertical="center" indent="1" shrinkToFit="1"/>
      <protection locked="0"/>
    </xf>
    <xf numFmtId="0" fontId="23" fillId="0" borderId="32" xfId="1"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22" fillId="2" borderId="32" xfId="1" applyFont="1" applyFill="1" applyBorder="1" applyAlignment="1">
      <alignment horizontal="center" wrapText="1"/>
    </xf>
    <xf numFmtId="0" fontId="0" fillId="0" borderId="17" xfId="0" applyBorder="1" applyAlignment="1">
      <alignment horizontal="center" wrapText="1"/>
    </xf>
    <xf numFmtId="0" fontId="0" fillId="0" borderId="33" xfId="0" applyBorder="1" applyAlignment="1">
      <alignment horizontal="center" wrapText="1"/>
    </xf>
    <xf numFmtId="0" fontId="25"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43" fillId="16" borderId="102" xfId="0" applyFont="1" applyFill="1" applyBorder="1" applyAlignment="1">
      <alignment horizontal="center" vertical="top"/>
    </xf>
    <xf numFmtId="0" fontId="143" fillId="16" borderId="49" xfId="0" applyFont="1" applyFill="1" applyBorder="1" applyAlignment="1">
      <alignment horizontal="center" vertical="top"/>
    </xf>
    <xf numFmtId="0" fontId="108" fillId="2" borderId="14" xfId="1" applyFont="1" applyFill="1" applyBorder="1" applyAlignment="1">
      <alignment horizontal="center" vertical="center"/>
    </xf>
    <xf numFmtId="0" fontId="108" fillId="2" borderId="12" xfId="1" applyFont="1" applyFill="1" applyBorder="1" applyAlignment="1">
      <alignment horizontal="center" vertical="center"/>
    </xf>
    <xf numFmtId="0" fontId="108" fillId="2" borderId="13" xfId="1" applyFont="1" applyFill="1" applyBorder="1" applyAlignment="1">
      <alignment horizontal="center" vertical="center"/>
    </xf>
    <xf numFmtId="0" fontId="125" fillId="0" borderId="10" xfId="0" applyFont="1" applyBorder="1"/>
    <xf numFmtId="0" fontId="125" fillId="0" borderId="8" xfId="0" applyFont="1" applyBorder="1"/>
    <xf numFmtId="0" fontId="125" fillId="0" borderId="9" xfId="0" applyFont="1" applyBorder="1"/>
    <xf numFmtId="0" fontId="127" fillId="0" borderId="66" xfId="0" applyFont="1" applyBorder="1" applyAlignment="1" applyProtection="1">
      <alignment horizontal="center" vertical="center" wrapText="1"/>
      <protection locked="0"/>
    </xf>
    <xf numFmtId="0" fontId="127" fillId="0" borderId="33" xfId="0" applyFont="1" applyBorder="1" applyAlignment="1" applyProtection="1">
      <alignment horizontal="center" vertical="center" wrapText="1"/>
      <protection locked="0"/>
    </xf>
    <xf numFmtId="182" fontId="127" fillId="0" borderId="66" xfId="0" applyNumberFormat="1" applyFont="1" applyBorder="1" applyAlignment="1" applyProtection="1">
      <alignment horizontal="center" vertical="center" wrapText="1"/>
      <protection locked="0"/>
    </xf>
    <xf numFmtId="0" fontId="144" fillId="15" borderId="27" xfId="1" applyFont="1" applyFill="1" applyBorder="1" applyAlignment="1">
      <alignment horizontal="center" vertical="top"/>
    </xf>
    <xf numFmtId="0" fontId="142" fillId="15" borderId="29" xfId="0" applyFont="1" applyFill="1" applyBorder="1" applyAlignment="1">
      <alignment horizontal="center" vertical="top"/>
    </xf>
    <xf numFmtId="0" fontId="145" fillId="16" borderId="83" xfId="0" applyFont="1" applyFill="1" applyBorder="1" applyAlignment="1">
      <alignment horizontal="center" vertical="top"/>
    </xf>
    <xf numFmtId="0" fontId="145" fillId="16" borderId="48" xfId="0" applyFont="1" applyFill="1" applyBorder="1" applyAlignment="1">
      <alignment horizontal="center" vertical="top"/>
    </xf>
    <xf numFmtId="0" fontId="145" fillId="16" borderId="49" xfId="0" applyFont="1" applyFill="1" applyBorder="1" applyAlignment="1">
      <alignment horizontal="center" vertical="top"/>
    </xf>
    <xf numFmtId="0" fontId="144" fillId="15" borderId="83" xfId="1" applyFont="1" applyFill="1" applyBorder="1" applyAlignment="1">
      <alignment horizontal="center" vertical="top" wrapText="1"/>
    </xf>
    <xf numFmtId="0" fontId="142" fillId="0" borderId="48" xfId="0" applyFont="1" applyBorder="1" applyAlignment="1">
      <alignment horizontal="center" vertical="top" wrapText="1"/>
    </xf>
    <xf numFmtId="0" fontId="142" fillId="0" borderId="49" xfId="0" applyFont="1" applyBorder="1" applyAlignment="1">
      <alignment horizontal="center" vertical="top" wrapText="1"/>
    </xf>
    <xf numFmtId="0" fontId="58" fillId="0" borderId="42" xfId="0" applyFont="1" applyBorder="1" applyAlignment="1">
      <alignment horizontal="center" vertical="center" shrinkToFit="1"/>
    </xf>
    <xf numFmtId="0" fontId="63" fillId="14" borderId="30" xfId="1" applyFont="1" applyFill="1" applyBorder="1" applyAlignment="1">
      <alignment horizontal="center" vertical="top" wrapText="1"/>
    </xf>
    <xf numFmtId="0" fontId="60" fillId="14" borderId="44" xfId="0" applyFont="1" applyFill="1" applyBorder="1" applyAlignment="1">
      <alignment horizontal="center" vertical="top" wrapText="1"/>
    </xf>
    <xf numFmtId="0" fontId="25" fillId="10" borderId="0" xfId="1" applyFont="1" applyFill="1" applyAlignment="1">
      <alignment horizontal="center" vertical="center"/>
    </xf>
    <xf numFmtId="0" fontId="99" fillId="10" borderId="0" xfId="0" applyFont="1" applyFill="1" applyAlignment="1">
      <alignment horizontal="center" vertical="center"/>
    </xf>
    <xf numFmtId="185" fontId="126" fillId="0" borderId="32" xfId="1" applyNumberFormat="1" applyFont="1" applyBorder="1" applyAlignment="1" applyProtection="1">
      <alignment horizontal="center" vertical="center"/>
      <protection locked="0"/>
    </xf>
    <xf numFmtId="185" fontId="126" fillId="0" borderId="17" xfId="0" applyNumberFormat="1" applyFont="1" applyBorder="1" applyAlignment="1" applyProtection="1">
      <alignment vertical="center"/>
      <protection locked="0"/>
    </xf>
    <xf numFmtId="185" fontId="126" fillId="0" borderId="12" xfId="0" applyNumberFormat="1" applyFont="1" applyBorder="1" applyAlignment="1" applyProtection="1">
      <alignment vertical="center"/>
      <protection locked="0"/>
    </xf>
    <xf numFmtId="185" fontId="126" fillId="0" borderId="13" xfId="0" applyNumberFormat="1" applyFont="1" applyBorder="1" applyAlignment="1" applyProtection="1">
      <alignment vertical="center"/>
      <protection locked="0"/>
    </xf>
    <xf numFmtId="0" fontId="138" fillId="14" borderId="29" xfId="1" applyFont="1" applyFill="1" applyBorder="1" applyAlignment="1">
      <alignment horizontal="center" vertical="top" wrapText="1"/>
    </xf>
    <xf numFmtId="0" fontId="63" fillId="14" borderId="28" xfId="1" applyFont="1" applyFill="1" applyBorder="1" applyAlignment="1">
      <alignment horizontal="center" vertical="top" wrapText="1"/>
    </xf>
    <xf numFmtId="0" fontId="63" fillId="14" borderId="29" xfId="1" applyFont="1" applyFill="1" applyBorder="1" applyAlignment="1">
      <alignment horizontal="center" vertical="top" wrapText="1"/>
    </xf>
    <xf numFmtId="0" fontId="45" fillId="10" borderId="82" xfId="1" applyFont="1" applyFill="1" applyBorder="1" applyAlignment="1">
      <alignment horizontal="left" vertical="top" wrapText="1"/>
    </xf>
    <xf numFmtId="0" fontId="49" fillId="0" borderId="54" xfId="0" applyFont="1" applyBorder="1" applyAlignment="1">
      <alignment horizontal="left" vertical="top" wrapText="1"/>
    </xf>
    <xf numFmtId="0" fontId="49" fillId="0" borderId="55" xfId="0" applyFont="1" applyBorder="1" applyAlignment="1">
      <alignment horizontal="left" vertical="top" wrapText="1"/>
    </xf>
    <xf numFmtId="0" fontId="49" fillId="0" borderId="59" xfId="0" applyFont="1" applyBorder="1" applyAlignment="1">
      <alignment horizontal="left" vertical="top" wrapText="1"/>
    </xf>
    <xf numFmtId="0" fontId="124" fillId="14" borderId="18" xfId="1" applyFont="1" applyFill="1" applyBorder="1" applyAlignment="1">
      <alignment horizontal="center" vertical="center" wrapText="1"/>
    </xf>
    <xf numFmtId="0" fontId="160" fillId="14" borderId="90" xfId="0" applyFont="1" applyFill="1" applyBorder="1" applyAlignment="1">
      <alignment horizontal="center" vertical="center" wrapText="1"/>
    </xf>
    <xf numFmtId="0" fontId="115" fillId="17" borderId="60" xfId="1" applyFont="1" applyFill="1" applyBorder="1" applyAlignment="1">
      <alignment horizontal="center" vertical="center" wrapText="1"/>
    </xf>
    <xf numFmtId="0" fontId="0" fillId="0" borderId="61" xfId="0" applyBorder="1" applyAlignment="1">
      <alignment horizontal="center" wrapText="1"/>
    </xf>
    <xf numFmtId="0" fontId="0" fillId="0" borderId="91" xfId="0" applyBorder="1" applyAlignment="1">
      <alignment horizontal="center" wrapText="1"/>
    </xf>
    <xf numFmtId="0" fontId="146" fillId="10" borderId="12" xfId="1" applyFont="1" applyFill="1" applyBorder="1" applyAlignment="1">
      <alignment horizontal="left" vertical="top" wrapText="1"/>
    </xf>
    <xf numFmtId="0" fontId="49" fillId="10" borderId="12" xfId="0" applyFont="1" applyFill="1" applyBorder="1" applyAlignment="1">
      <alignment horizontal="left" vertical="top" wrapText="1"/>
    </xf>
    <xf numFmtId="0" fontId="38" fillId="4" borderId="0" xfId="1" applyFont="1" applyFill="1" applyAlignment="1">
      <alignment horizontal="right" vertical="center"/>
    </xf>
    <xf numFmtId="0" fontId="0" fillId="0" borderId="0" xfId="0" applyAlignment="1">
      <alignment horizontal="right" vertical="center"/>
    </xf>
    <xf numFmtId="0" fontId="45" fillId="10" borderId="12" xfId="1" applyFont="1" applyFill="1" applyBorder="1" applyAlignment="1">
      <alignment horizontal="left" vertical="top" wrapText="1"/>
    </xf>
    <xf numFmtId="0" fontId="49" fillId="10" borderId="13" xfId="0" applyFont="1" applyFill="1" applyBorder="1" applyAlignment="1">
      <alignment horizontal="left" vertical="top" wrapText="1"/>
    </xf>
    <xf numFmtId="0" fontId="56" fillId="14" borderId="30" xfId="1" applyFont="1" applyFill="1" applyBorder="1" applyAlignment="1">
      <alignment horizontal="center" vertical="top" wrapText="1"/>
    </xf>
    <xf numFmtId="0" fontId="140" fillId="14" borderId="29" xfId="0" applyFont="1" applyFill="1" applyBorder="1" applyAlignment="1">
      <alignment horizontal="center" vertical="top" wrapText="1"/>
    </xf>
    <xf numFmtId="0" fontId="141" fillId="14" borderId="30" xfId="1" applyFont="1" applyFill="1" applyBorder="1" applyAlignment="1">
      <alignment horizontal="center" vertical="top"/>
    </xf>
    <xf numFmtId="0" fontId="142" fillId="14" borderId="28" xfId="0" applyFont="1" applyFill="1" applyBorder="1" applyAlignment="1">
      <alignment horizontal="center" vertical="top"/>
    </xf>
    <xf numFmtId="0" fontId="142" fillId="14" borderId="44" xfId="0" applyFont="1" applyFill="1" applyBorder="1" applyAlignment="1">
      <alignment horizontal="center" vertical="top"/>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10" borderId="12" xfId="0" applyFont="1" applyFill="1" applyBorder="1" applyAlignment="1">
      <alignment wrapText="1"/>
    </xf>
    <xf numFmtId="0" fontId="49" fillId="10" borderId="0" xfId="0" applyFont="1" applyFill="1" applyAlignment="1">
      <alignment wrapText="1"/>
    </xf>
    <xf numFmtId="0" fontId="45" fillId="10" borderId="0" xfId="1" applyFont="1" applyFill="1" applyAlignment="1">
      <alignment horizontal="left" vertical="top" wrapText="1"/>
    </xf>
    <xf numFmtId="0" fontId="119" fillId="14" borderId="28" xfId="1" applyFont="1" applyFill="1" applyBorder="1" applyAlignment="1">
      <alignment horizontal="center" vertical="top" wrapText="1"/>
    </xf>
    <xf numFmtId="0" fontId="133" fillId="23" borderId="26" xfId="1" applyFont="1" applyFill="1" applyBorder="1" applyAlignment="1">
      <alignment horizontal="center" vertical="center" textRotation="255" wrapText="1" shrinkToFit="1"/>
    </xf>
    <xf numFmtId="0" fontId="140" fillId="14" borderId="28" xfId="0" applyFont="1" applyFill="1" applyBorder="1" applyAlignment="1">
      <alignment horizontal="center" wrapText="1"/>
    </xf>
    <xf numFmtId="0" fontId="49" fillId="10" borderId="12" xfId="0" applyFont="1" applyFill="1" applyBorder="1"/>
    <xf numFmtId="0" fontId="49" fillId="10" borderId="13" xfId="0" applyFont="1" applyFill="1" applyBorder="1"/>
    <xf numFmtId="0" fontId="49" fillId="10" borderId="0" xfId="0" applyFont="1" applyFill="1"/>
    <xf numFmtId="0" fontId="49" fillId="10" borderId="5" xfId="0" applyFont="1" applyFill="1" applyBorder="1"/>
    <xf numFmtId="0" fontId="56" fillId="14" borderId="27" xfId="1" applyFont="1" applyFill="1" applyBorder="1" applyAlignment="1">
      <alignment horizontal="center" vertical="top" wrapText="1"/>
    </xf>
    <xf numFmtId="0" fontId="77" fillId="0" borderId="8" xfId="0" applyFont="1" applyBorder="1" applyAlignment="1">
      <alignment horizontal="left" vertical="top" wrapText="1"/>
    </xf>
    <xf numFmtId="0" fontId="133" fillId="2" borderId="101" xfId="0" applyFont="1" applyFill="1" applyBorder="1" applyAlignment="1">
      <alignment vertical="center" textRotation="255"/>
    </xf>
    <xf numFmtId="0" fontId="133" fillId="2" borderId="26" xfId="0" applyFont="1" applyFill="1" applyBorder="1" applyAlignment="1">
      <alignment vertical="center" textRotation="255"/>
    </xf>
    <xf numFmtId="0" fontId="133" fillId="2" borderId="25" xfId="0" applyFont="1" applyFill="1" applyBorder="1" applyAlignment="1">
      <alignment vertical="center" textRotation="255"/>
    </xf>
    <xf numFmtId="0" fontId="133" fillId="23" borderId="25" xfId="1" applyFont="1" applyFill="1" applyBorder="1" applyAlignment="1">
      <alignment horizontal="center" vertical="center" textRotation="255" wrapText="1" shrinkToFit="1"/>
    </xf>
    <xf numFmtId="0" fontId="58" fillId="0" borderId="19" xfId="1" applyFont="1" applyBorder="1" applyAlignment="1">
      <alignment horizontal="center" vertical="center" shrinkToFit="1"/>
    </xf>
    <xf numFmtId="0" fontId="58" fillId="0" borderId="42" xfId="1" applyFont="1" applyBorder="1" applyAlignment="1">
      <alignment horizontal="center" vertical="center" wrapText="1"/>
    </xf>
    <xf numFmtId="0" fontId="26" fillId="0" borderId="0" xfId="0" applyFont="1" applyAlignment="1" applyProtection="1">
      <alignment horizontal="left" vertical="center"/>
      <protection locked="0"/>
    </xf>
    <xf numFmtId="0" fontId="58" fillId="4" borderId="19" xfId="0" applyFont="1" applyFill="1" applyBorder="1" applyAlignment="1">
      <alignment horizontal="center" vertical="center"/>
    </xf>
    <xf numFmtId="0" fontId="175" fillId="0" borderId="19" xfId="0" applyFont="1" applyBorder="1" applyAlignment="1">
      <alignment horizontal="center" vertical="center"/>
    </xf>
    <xf numFmtId="0" fontId="175" fillId="0" borderId="20" xfId="0" applyFont="1" applyBorder="1" applyAlignment="1">
      <alignment horizontal="center" vertical="center"/>
    </xf>
    <xf numFmtId="0" fontId="122" fillId="2" borderId="17" xfId="1" applyFont="1" applyFill="1" applyBorder="1" applyAlignment="1">
      <alignment horizontal="center" wrapText="1"/>
    </xf>
    <xf numFmtId="0" fontId="122" fillId="2" borderId="33" xfId="1" applyFont="1" applyFill="1" applyBorder="1" applyAlignment="1">
      <alignment horizontal="center" wrapText="1"/>
    </xf>
    <xf numFmtId="0" fontId="58" fillId="4" borderId="19" xfId="1" applyFont="1" applyFill="1" applyBorder="1" applyAlignment="1">
      <alignment horizontal="center" vertical="center" wrapText="1"/>
    </xf>
    <xf numFmtId="0" fontId="100" fillId="0" borderId="19" xfId="0" applyFont="1" applyBorder="1" applyAlignment="1">
      <alignment horizontal="center" vertical="center" wrapText="1"/>
    </xf>
    <xf numFmtId="0" fontId="100" fillId="0" borderId="42" xfId="0" applyFont="1" applyBorder="1" applyAlignment="1">
      <alignment horizontal="center" vertical="center" wrapText="1"/>
    </xf>
    <xf numFmtId="0" fontId="106" fillId="0" borderId="32" xfId="1" applyFont="1" applyBorder="1" applyAlignment="1" applyProtection="1">
      <alignment horizontal="left" vertical="center" wrapText="1" indent="1"/>
      <protection locked="0"/>
    </xf>
    <xf numFmtId="0" fontId="107" fillId="0" borderId="17" xfId="0" applyFont="1" applyBorder="1" applyAlignment="1" applyProtection="1">
      <alignment horizontal="left" vertical="center" wrapText="1" indent="1"/>
      <protection locked="0"/>
    </xf>
    <xf numFmtId="0" fontId="107" fillId="0" borderId="33" xfId="0" applyFont="1" applyBorder="1" applyAlignment="1" applyProtection="1">
      <alignment horizontal="left" vertical="center" wrapText="1" indent="1"/>
      <protection locked="0"/>
    </xf>
    <xf numFmtId="0" fontId="25" fillId="0" borderId="32" xfId="0" applyFont="1" applyBorder="1" applyAlignment="1">
      <alignment horizontal="center" vertical="center"/>
    </xf>
    <xf numFmtId="0" fontId="0" fillId="0" borderId="17" xfId="0" applyBorder="1" applyAlignment="1">
      <alignment horizontal="center" vertical="center"/>
    </xf>
    <xf numFmtId="0" fontId="156" fillId="2" borderId="57" xfId="0" applyFont="1" applyFill="1" applyBorder="1" applyAlignment="1">
      <alignment horizontal="center" vertical="center" wrapText="1"/>
    </xf>
    <xf numFmtId="0" fontId="156" fillId="2" borderId="98" xfId="0" applyFont="1" applyFill="1" applyBorder="1" applyAlignment="1">
      <alignment horizontal="center" vertical="center" wrapText="1"/>
    </xf>
    <xf numFmtId="0" fontId="179" fillId="0" borderId="0" xfId="1" applyFont="1" applyAlignment="1">
      <alignment horizontal="left" vertical="center" wrapText="1"/>
    </xf>
    <xf numFmtId="0" fontId="180" fillId="0" borderId="0" xfId="0" applyFont="1" applyAlignment="1">
      <alignment horizontal="left" vertical="center" wrapText="1"/>
    </xf>
    <xf numFmtId="0" fontId="163" fillId="2" borderId="32" xfId="1" applyFont="1" applyFill="1" applyBorder="1" applyAlignment="1">
      <alignment horizontal="center" vertical="center" wrapText="1"/>
    </xf>
    <xf numFmtId="0" fontId="108" fillId="2" borderId="17" xfId="0" applyFont="1" applyFill="1" applyBorder="1" applyAlignment="1">
      <alignment horizontal="center" vertical="center" wrapText="1"/>
    </xf>
    <xf numFmtId="0" fontId="108" fillId="0" borderId="32" xfId="0" applyFont="1" applyBorder="1" applyAlignment="1" applyProtection="1">
      <alignment horizontal="left" vertical="center" indent="1" shrinkToFit="1"/>
      <protection locked="0"/>
    </xf>
    <xf numFmtId="0" fontId="108" fillId="0" borderId="17" xfId="0" applyFont="1" applyBorder="1" applyAlignment="1" applyProtection="1">
      <alignment horizontal="left" vertical="center" indent="1" shrinkToFit="1"/>
      <protection locked="0"/>
    </xf>
    <xf numFmtId="0" fontId="108" fillId="0" borderId="33" xfId="0" applyFont="1" applyBorder="1" applyAlignment="1" applyProtection="1">
      <alignment horizontal="left" vertical="center" indent="1" shrinkToFit="1"/>
      <protection locked="0"/>
    </xf>
    <xf numFmtId="182" fontId="127" fillId="0" borderId="32" xfId="0" applyNumberFormat="1" applyFont="1" applyBorder="1" applyAlignment="1" applyProtection="1">
      <alignment horizontal="center" vertical="center" wrapText="1"/>
      <protection locked="0"/>
    </xf>
    <xf numFmtId="182" fontId="102" fillId="0" borderId="17" xfId="0" applyNumberFormat="1" applyFont="1" applyBorder="1" applyAlignment="1" applyProtection="1">
      <alignment horizontal="center" vertical="center" wrapText="1"/>
      <protection locked="0"/>
    </xf>
    <xf numFmtId="182" fontId="102" fillId="0" borderId="33" xfId="0" applyNumberFormat="1" applyFont="1" applyBorder="1" applyAlignment="1" applyProtection="1">
      <alignment horizontal="center" vertical="center" wrapText="1"/>
      <protection locked="0"/>
    </xf>
    <xf numFmtId="0" fontId="112" fillId="0" borderId="32" xfId="1" applyFont="1" applyBorder="1" applyAlignment="1" applyProtection="1">
      <alignment horizontal="center" vertical="center" wrapText="1"/>
      <protection locked="0"/>
    </xf>
    <xf numFmtId="0" fontId="111" fillId="0" borderId="17" xfId="0" applyFont="1" applyBorder="1" applyAlignment="1" applyProtection="1">
      <alignment vertical="center" wrapText="1"/>
      <protection locked="0"/>
    </xf>
    <xf numFmtId="0" fontId="111" fillId="0" borderId="33" xfId="0" applyFont="1" applyBorder="1" applyAlignment="1" applyProtection="1">
      <alignment vertical="center" wrapText="1"/>
      <protection locked="0"/>
    </xf>
    <xf numFmtId="0" fontId="163" fillId="2" borderId="32" xfId="1" applyFont="1" applyFill="1" applyBorder="1" applyAlignment="1">
      <alignment horizontal="center" vertical="center"/>
    </xf>
    <xf numFmtId="0" fontId="108" fillId="2" borderId="17" xfId="0" applyFont="1" applyFill="1" applyBorder="1" applyAlignment="1">
      <alignment horizontal="center" vertical="center"/>
    </xf>
    <xf numFmtId="0" fontId="163" fillId="2" borderId="17" xfId="1" applyFont="1" applyFill="1" applyBorder="1" applyAlignment="1">
      <alignment horizontal="center" vertical="center"/>
    </xf>
    <xf numFmtId="0" fontId="163" fillId="2" borderId="33" xfId="1" applyFont="1" applyFill="1" applyBorder="1" applyAlignment="1">
      <alignment horizontal="center" vertical="center"/>
    </xf>
    <xf numFmtId="0" fontId="108" fillId="2" borderId="33" xfId="0" applyFont="1" applyFill="1" applyBorder="1" applyAlignment="1">
      <alignment horizontal="center" vertical="center"/>
    </xf>
    <xf numFmtId="14" fontId="126" fillId="0" borderId="32" xfId="1" applyNumberFormat="1" applyFont="1" applyBorder="1" applyAlignment="1" applyProtection="1">
      <alignment horizontal="center" vertical="center" wrapText="1"/>
      <protection locked="0"/>
    </xf>
    <xf numFmtId="0" fontId="126" fillId="0" borderId="17" xfId="0" applyFont="1" applyBorder="1" applyAlignment="1" applyProtection="1">
      <alignment vertical="center" wrapText="1"/>
      <protection locked="0"/>
    </xf>
    <xf numFmtId="0" fontId="126" fillId="0" borderId="33" xfId="0" applyFont="1" applyBorder="1" applyAlignment="1" applyProtection="1">
      <alignment vertical="center" wrapText="1"/>
      <protection locked="0"/>
    </xf>
    <xf numFmtId="182" fontId="127" fillId="0" borderId="32" xfId="0" applyNumberFormat="1" applyFont="1" applyBorder="1" applyAlignment="1" applyProtection="1">
      <alignment horizontal="left" vertical="center" wrapText="1" indent="2"/>
      <protection locked="0"/>
    </xf>
    <xf numFmtId="182" fontId="102" fillId="0" borderId="17" xfId="0" applyNumberFormat="1" applyFont="1" applyBorder="1" applyAlignment="1" applyProtection="1">
      <alignment horizontal="left" vertical="center" wrapText="1" indent="2"/>
      <protection locked="0"/>
    </xf>
    <xf numFmtId="182" fontId="102" fillId="0" borderId="33" xfId="0" applyNumberFormat="1" applyFont="1" applyBorder="1" applyAlignment="1" applyProtection="1">
      <alignment horizontal="left" vertical="center" wrapText="1" indent="2"/>
      <protection locked="0"/>
    </xf>
    <xf numFmtId="179" fontId="106" fillId="0" borderId="32" xfId="1" applyNumberFormat="1" applyFont="1" applyBorder="1" applyAlignment="1" applyProtection="1">
      <alignment horizontal="left" vertical="center" wrapText="1" indent="1"/>
      <protection locked="0"/>
    </xf>
    <xf numFmtId="179" fontId="107" fillId="0" borderId="17" xfId="0" applyNumberFormat="1" applyFont="1" applyBorder="1" applyAlignment="1" applyProtection="1">
      <alignment horizontal="left" vertical="center" wrapText="1" indent="1"/>
      <protection locked="0"/>
    </xf>
    <xf numFmtId="179" fontId="107" fillId="0" borderId="33" xfId="0" applyNumberFormat="1" applyFont="1" applyBorder="1" applyAlignment="1" applyProtection="1">
      <alignment horizontal="left" vertical="center" wrapText="1" indent="1"/>
      <protection locked="0"/>
    </xf>
    <xf numFmtId="187" fontId="106" fillId="0" borderId="32" xfId="1" applyNumberFormat="1" applyFont="1" applyBorder="1" applyAlignment="1" applyProtection="1">
      <alignment horizontal="left" vertical="center" wrapText="1" indent="1"/>
      <protection locked="0"/>
    </xf>
    <xf numFmtId="187" fontId="107" fillId="0" borderId="17" xfId="0" applyNumberFormat="1" applyFont="1" applyBorder="1" applyAlignment="1" applyProtection="1">
      <alignment horizontal="left" vertical="center" wrapText="1" indent="1"/>
      <protection locked="0"/>
    </xf>
    <xf numFmtId="187" fontId="107" fillId="0" borderId="33" xfId="0" applyNumberFormat="1" applyFont="1" applyBorder="1" applyAlignment="1" applyProtection="1">
      <alignment horizontal="left" vertical="center" wrapText="1" indent="1"/>
      <protection locked="0"/>
    </xf>
    <xf numFmtId="0" fontId="125" fillId="0" borderId="17" xfId="0" applyFont="1" applyBorder="1" applyAlignment="1">
      <alignment horizontal="center" vertical="center" wrapText="1"/>
    </xf>
    <xf numFmtId="0" fontId="125" fillId="0" borderId="33" xfId="0" applyFont="1" applyBorder="1" applyAlignment="1">
      <alignment horizontal="center" vertical="center" wrapText="1"/>
    </xf>
    <xf numFmtId="0" fontId="108" fillId="2" borderId="32" xfId="1" applyFont="1" applyFill="1" applyBorder="1" applyAlignment="1">
      <alignment horizontal="center" vertical="center"/>
    </xf>
    <xf numFmtId="0" fontId="108" fillId="2" borderId="17" xfId="1" applyFont="1" applyFill="1" applyBorder="1" applyAlignment="1">
      <alignment horizontal="center" vertical="center"/>
    </xf>
    <xf numFmtId="0" fontId="108" fillId="2" borderId="33" xfId="1" applyFont="1" applyFill="1" applyBorder="1" applyAlignment="1">
      <alignment horizontal="center" vertical="center"/>
    </xf>
    <xf numFmtId="0" fontId="163" fillId="2" borderId="17" xfId="1" applyFont="1" applyFill="1" applyBorder="1" applyAlignment="1">
      <alignment horizontal="center" vertical="center" wrapText="1"/>
    </xf>
    <xf numFmtId="0" fontId="163" fillId="2" borderId="33" xfId="1" applyFont="1" applyFill="1" applyBorder="1" applyAlignment="1">
      <alignment horizontal="center" vertical="center" wrapText="1"/>
    </xf>
    <xf numFmtId="0" fontId="161" fillId="2" borderId="80" xfId="1" applyFont="1" applyFill="1" applyBorder="1" applyAlignment="1">
      <alignment horizontal="center" vertical="center" wrapText="1"/>
    </xf>
    <xf numFmtId="0" fontId="162" fillId="2" borderId="81" xfId="0" applyFont="1" applyFill="1" applyBorder="1" applyAlignment="1">
      <alignment horizontal="center" vertical="center" wrapText="1"/>
    </xf>
    <xf numFmtId="0" fontId="131" fillId="23" borderId="26" xfId="1" applyFont="1" applyFill="1" applyBorder="1" applyAlignment="1">
      <alignment horizontal="center" vertical="center" textRotation="255" wrapText="1" shrinkToFit="1"/>
    </xf>
    <xf numFmtId="0" fontId="131" fillId="23" borderId="25" xfId="1" applyFont="1" applyFill="1" applyBorder="1" applyAlignment="1">
      <alignment horizontal="center" vertical="center" textRotation="255" wrapText="1" shrinkToFit="1"/>
    </xf>
    <xf numFmtId="0" fontId="49" fillId="13" borderId="12" xfId="0" applyFont="1" applyFill="1" applyBorder="1" applyAlignment="1">
      <alignment horizontal="left" vertical="top" wrapText="1"/>
    </xf>
    <xf numFmtId="0" fontId="49" fillId="13" borderId="13" xfId="0" applyFont="1" applyFill="1" applyBorder="1" applyAlignment="1">
      <alignment horizontal="left" vertical="top" wrapText="1"/>
    </xf>
    <xf numFmtId="0" fontId="164" fillId="14" borderId="78" xfId="1" applyFont="1" applyFill="1" applyBorder="1" applyAlignment="1">
      <alignment horizontal="center" wrapText="1"/>
    </xf>
    <xf numFmtId="0" fontId="165" fillId="0" borderId="50" xfId="0" applyFont="1" applyBorder="1" applyAlignment="1">
      <alignment horizontal="center" wrapText="1"/>
    </xf>
    <xf numFmtId="0" fontId="165" fillId="0" borderId="77" xfId="0" applyFont="1" applyBorder="1" applyAlignment="1">
      <alignment horizontal="center" wrapText="1"/>
    </xf>
    <xf numFmtId="0" fontId="164" fillId="15" borderId="50" xfId="0" applyFont="1" applyFill="1" applyBorder="1" applyAlignment="1">
      <alignment horizontal="center"/>
    </xf>
    <xf numFmtId="0" fontId="166" fillId="0" borderId="50" xfId="0" applyFont="1" applyBorder="1" applyAlignment="1">
      <alignment horizontal="center"/>
    </xf>
    <xf numFmtId="0" fontId="166" fillId="0" borderId="77" xfId="0" applyFont="1" applyBorder="1" applyAlignment="1">
      <alignment horizontal="center"/>
    </xf>
    <xf numFmtId="0" fontId="164" fillId="16" borderId="50" xfId="0" applyFont="1" applyFill="1" applyBorder="1" applyAlignment="1">
      <alignment horizontal="center"/>
    </xf>
    <xf numFmtId="0" fontId="167" fillId="0" borderId="50" xfId="0" applyFont="1" applyBorder="1" applyAlignment="1">
      <alignment horizontal="center"/>
    </xf>
    <xf numFmtId="0" fontId="167" fillId="0" borderId="79" xfId="0" applyFont="1" applyBorder="1" applyAlignment="1">
      <alignment horizontal="center"/>
    </xf>
    <xf numFmtId="0" fontId="93" fillId="10" borderId="0" xfId="0" applyFont="1" applyFill="1" applyAlignment="1">
      <alignment horizontal="center" vertical="center"/>
    </xf>
    <xf numFmtId="0" fontId="0" fillId="10" borderId="0" xfId="0" applyFill="1" applyAlignment="1">
      <alignment horizontal="center" vertical="center"/>
    </xf>
    <xf numFmtId="0" fontId="0" fillId="10" borderId="5" xfId="0" applyFill="1" applyBorder="1" applyAlignment="1">
      <alignment horizontal="center" vertical="center"/>
    </xf>
    <xf numFmtId="0" fontId="93" fillId="10" borderId="3" xfId="0" applyFont="1" applyFill="1" applyBorder="1" applyAlignment="1">
      <alignment horizontal="center" vertical="center"/>
    </xf>
    <xf numFmtId="0" fontId="0" fillId="10" borderId="3" xfId="0" applyFill="1" applyBorder="1" applyAlignment="1">
      <alignment horizontal="center" vertical="center"/>
    </xf>
    <xf numFmtId="0" fontId="0" fillId="10" borderId="99" xfId="0" applyFill="1" applyBorder="1" applyAlignment="1">
      <alignment horizontal="center" vertical="center"/>
    </xf>
    <xf numFmtId="0" fontId="132" fillId="23" borderId="101" xfId="1" applyFont="1" applyFill="1" applyBorder="1" applyAlignment="1">
      <alignment horizontal="center" vertical="center" textRotation="255" wrapText="1" shrinkToFit="1"/>
    </xf>
    <xf numFmtId="0" fontId="0" fillId="0" borderId="26" xfId="0" applyBorder="1" applyAlignment="1">
      <alignment horizontal="center" vertical="center" textRotation="255" wrapText="1" shrinkToFit="1"/>
    </xf>
    <xf numFmtId="0" fontId="0" fillId="0" borderId="25" xfId="0" applyBorder="1" applyAlignment="1">
      <alignment horizontal="center" vertical="center" textRotation="255" wrapText="1" shrinkToFit="1"/>
    </xf>
    <xf numFmtId="0" fontId="58" fillId="4" borderId="19" xfId="1" applyFont="1" applyFill="1" applyBorder="1" applyAlignment="1">
      <alignment horizontal="center" vertical="center"/>
    </xf>
    <xf numFmtId="0" fontId="147" fillId="2" borderId="32" xfId="0" applyFont="1" applyFill="1" applyBorder="1" applyAlignment="1">
      <alignment horizontal="distributed" vertical="center" indent="2"/>
    </xf>
    <xf numFmtId="0" fontId="70" fillId="2" borderId="33" xfId="0" applyFont="1" applyFill="1" applyBorder="1" applyAlignment="1">
      <alignment horizontal="distributed" vertical="center" indent="2"/>
    </xf>
    <xf numFmtId="0" fontId="110" fillId="0" borderId="87" xfId="0" applyFont="1" applyBorder="1" applyAlignment="1">
      <alignment horizontal="center" vertical="center"/>
    </xf>
    <xf numFmtId="0" fontId="93" fillId="0" borderId="88" xfId="0" applyFont="1" applyBorder="1" applyAlignment="1">
      <alignment vertical="center"/>
    </xf>
    <xf numFmtId="0" fontId="186" fillId="26" borderId="0" xfId="0" applyFont="1" applyFill="1" applyAlignment="1">
      <alignment horizontal="center"/>
    </xf>
    <xf numFmtId="0" fontId="187" fillId="26" borderId="0" xfId="0" applyFont="1" applyFill="1" applyAlignment="1">
      <alignment horizontal="center"/>
    </xf>
    <xf numFmtId="0" fontId="147" fillId="0" borderId="87" xfId="0" applyFont="1" applyBorder="1" applyAlignment="1">
      <alignment horizontal="left" vertical="center" indent="1"/>
    </xf>
    <xf numFmtId="0" fontId="70" fillId="0" borderId="88" xfId="0" applyFont="1" applyBorder="1" applyAlignment="1">
      <alignment horizontal="left" vertical="center" indent="1"/>
    </xf>
    <xf numFmtId="187" fontId="147" fillId="0" borderId="87" xfId="0" applyNumberFormat="1" applyFont="1" applyBorder="1" applyAlignment="1">
      <alignment horizontal="left" vertical="center" indent="1"/>
    </xf>
    <xf numFmtId="187" fontId="70" fillId="0" borderId="88" xfId="0" applyNumberFormat="1" applyFont="1" applyBorder="1" applyAlignment="1">
      <alignment horizontal="left" vertical="center" indent="1"/>
    </xf>
    <xf numFmtId="0" fontId="147" fillId="0" borderId="89" xfId="0" applyFont="1" applyBorder="1" applyAlignment="1">
      <alignment horizontal="center" wrapText="1"/>
    </xf>
    <xf numFmtId="0" fontId="0" fillId="0" borderId="87" xfId="0" applyBorder="1" applyAlignment="1">
      <alignment horizontal="center"/>
    </xf>
    <xf numFmtId="0" fontId="147" fillId="0" borderId="17" xfId="0" applyFont="1" applyBorder="1" applyAlignment="1">
      <alignment horizontal="center" wrapText="1"/>
    </xf>
    <xf numFmtId="0" fontId="107" fillId="0" borderId="85" xfId="0" applyFont="1" applyBorder="1" applyAlignment="1">
      <alignment horizontal="left" wrapText="1"/>
    </xf>
    <xf numFmtId="0" fontId="0" fillId="0" borderId="85" xfId="0" applyBorder="1" applyAlignment="1">
      <alignment horizontal="left" wrapText="1"/>
    </xf>
    <xf numFmtId="0" fontId="107" fillId="0" borderId="32" xfId="0" applyFont="1" applyBorder="1" applyAlignment="1">
      <alignment wrapText="1"/>
    </xf>
    <xf numFmtId="0" fontId="0" fillId="0" borderId="33" xfId="0" applyBorder="1" applyAlignment="1">
      <alignment wrapText="1"/>
    </xf>
    <xf numFmtId="0" fontId="107" fillId="27" borderId="85" xfId="0" applyFont="1" applyFill="1" applyBorder="1" applyAlignment="1">
      <alignment horizontal="left"/>
    </xf>
    <xf numFmtId="0" fontId="0" fillId="27" borderId="85" xfId="0" applyFill="1" applyBorder="1" applyAlignment="1">
      <alignment horizontal="left"/>
    </xf>
    <xf numFmtId="0" fontId="107" fillId="27" borderId="32" xfId="0" applyFont="1" applyFill="1" applyBorder="1" applyAlignment="1">
      <alignment wrapText="1"/>
    </xf>
    <xf numFmtId="0" fontId="0" fillId="27" borderId="33" xfId="0" applyFill="1" applyBorder="1" applyAlignment="1">
      <alignment wrapText="1"/>
    </xf>
    <xf numFmtId="0" fontId="107" fillId="0" borderId="85" xfId="0" applyFont="1" applyBorder="1" applyAlignment="1">
      <alignment horizontal="left"/>
    </xf>
    <xf numFmtId="0" fontId="0" fillId="0" borderId="85" xfId="0" applyBorder="1" applyAlignment="1">
      <alignment horizontal="left"/>
    </xf>
    <xf numFmtId="0" fontId="147" fillId="0" borderId="14" xfId="0" applyFont="1" applyBorder="1" applyAlignment="1">
      <alignment horizontal="left" vertical="top" wrapText="1" indent="1"/>
    </xf>
    <xf numFmtId="0" fontId="70" fillId="0" borderId="12" xfId="0" applyFont="1" applyBorder="1" applyAlignment="1">
      <alignment horizontal="left" vertical="top" wrapText="1" indent="1"/>
    </xf>
    <xf numFmtId="0" fontId="70" fillId="0" borderId="13" xfId="0" applyFont="1" applyBorder="1" applyAlignment="1">
      <alignment horizontal="left" vertical="top" wrapText="1" indent="1"/>
    </xf>
    <xf numFmtId="0" fontId="70" fillId="0" borderId="6" xfId="0" applyFont="1" applyBorder="1" applyAlignment="1">
      <alignment horizontal="left" vertical="top" wrapText="1" indent="1"/>
    </xf>
    <xf numFmtId="0" fontId="70" fillId="0" borderId="0" xfId="0" applyFont="1" applyAlignment="1">
      <alignment horizontal="left" vertical="top" wrapText="1" indent="1"/>
    </xf>
    <xf numFmtId="0" fontId="70" fillId="0" borderId="5" xfId="0" applyFont="1" applyBorder="1" applyAlignment="1">
      <alignment horizontal="left" vertical="top" wrapText="1" indent="1"/>
    </xf>
    <xf numFmtId="0" fontId="70" fillId="0" borderId="10" xfId="0" applyFont="1" applyBorder="1" applyAlignment="1">
      <alignment horizontal="left" vertical="top" wrapText="1" indent="1"/>
    </xf>
    <xf numFmtId="0" fontId="70" fillId="0" borderId="8" xfId="0" applyFont="1" applyBorder="1" applyAlignment="1">
      <alignment horizontal="left" vertical="top" wrapText="1" indent="1"/>
    </xf>
    <xf numFmtId="0" fontId="70" fillId="0" borderId="9" xfId="0" applyFont="1" applyBorder="1" applyAlignment="1">
      <alignment horizontal="left" vertical="top" wrapText="1" indent="1"/>
    </xf>
    <xf numFmtId="0" fontId="107" fillId="10" borderId="85" xfId="0" applyFont="1" applyFill="1" applyBorder="1" applyAlignment="1">
      <alignment horizontal="left"/>
    </xf>
    <xf numFmtId="0" fontId="0" fillId="10" borderId="85" xfId="0" applyFill="1" applyBorder="1" applyAlignment="1">
      <alignment horizontal="left"/>
    </xf>
    <xf numFmtId="0" fontId="186" fillId="25" borderId="0" xfId="0" applyFont="1" applyFill="1" applyAlignment="1">
      <alignment horizontal="center"/>
    </xf>
    <xf numFmtId="0" fontId="187" fillId="25" borderId="0" xfId="0" applyFont="1" applyFill="1" applyAlignment="1">
      <alignment horizontal="center"/>
    </xf>
    <xf numFmtId="0" fontId="107" fillId="21" borderId="86" xfId="0" applyFont="1" applyFill="1" applyBorder="1" applyAlignment="1">
      <alignment horizontal="center"/>
    </xf>
    <xf numFmtId="0" fontId="107" fillId="21" borderId="87" xfId="0" applyFont="1" applyFill="1" applyBorder="1" applyAlignment="1">
      <alignment horizontal="center"/>
    </xf>
    <xf numFmtId="0" fontId="107" fillId="21" borderId="88" xfId="0" applyFont="1" applyFill="1" applyBorder="1" applyAlignment="1">
      <alignment horizontal="center"/>
    </xf>
    <xf numFmtId="49" fontId="2" fillId="0" borderId="18" xfId="2" applyNumberFormat="1" applyBorder="1" applyAlignment="1">
      <alignment horizontal="center" vertical="top"/>
    </xf>
    <xf numFmtId="49" fontId="2" fillId="0" borderId="19" xfId="2" applyNumberFormat="1" applyBorder="1" applyAlignment="1">
      <alignment horizontal="center" vertical="top"/>
    </xf>
    <xf numFmtId="49" fontId="2" fillId="0" borderId="20" xfId="2" applyNumberFormat="1" applyBorder="1" applyAlignment="1">
      <alignment horizontal="center" vertical="top"/>
    </xf>
    <xf numFmtId="0" fontId="2" fillId="0" borderId="18" xfId="2" applyBorder="1" applyAlignment="1">
      <alignment horizontal="left" vertical="top"/>
    </xf>
    <xf numFmtId="0" fontId="2" fillId="0" borderId="19" xfId="2" applyBorder="1" applyAlignment="1">
      <alignment horizontal="left" vertical="top"/>
    </xf>
    <xf numFmtId="0" fontId="2" fillId="0" borderId="20" xfId="2" applyBorder="1" applyAlignment="1">
      <alignment horizontal="left" vertical="top"/>
    </xf>
  </cellXfs>
  <cellStyles count="3">
    <cellStyle name="標準" xfId="0" builtinId="0"/>
    <cellStyle name="標準 2" xfId="1" xr:uid="{9B12FD54-11D0-4E13-AAB8-C2A1BDAD3755}"/>
    <cellStyle name="標準 3" xfId="2" xr:uid="{F21F5E1B-F6BB-4D1C-A0BB-BA88480E462D}"/>
  </cellStyles>
  <dxfs count="1757">
    <dxf>
      <font>
        <b/>
        <i val="0"/>
        <color rgb="FFFF0000"/>
      </font>
      <fill>
        <patternFill patternType="none">
          <bgColor auto="1"/>
        </patternFill>
      </fill>
    </dxf>
    <dxf>
      <font>
        <b/>
        <i val="0"/>
        <color rgb="FFFF0000"/>
      </font>
      <fill>
        <patternFill patternType="none">
          <bgColor auto="1"/>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val="0"/>
        <i val="0"/>
        <color auto="1"/>
      </font>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patternType="solid">
          <bgColor rgb="FFFFFF00"/>
        </patternFill>
      </fill>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strike val="0"/>
      </font>
      <fill>
        <patternFill>
          <fgColor theme="8" tint="0.79998168889431442"/>
          <bgColor theme="8" tint="0.79995117038483843"/>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8" tint="0.79998168889431442"/>
        </patternFill>
      </fill>
    </dxf>
    <dxf>
      <font>
        <b/>
        <i val="0"/>
        <color rgb="FF002060"/>
      </font>
    </dxf>
    <dxf>
      <font>
        <b/>
        <i val="0"/>
        <color rgb="FF002060"/>
      </font>
    </dxf>
    <dxf>
      <fill>
        <patternFill>
          <bgColor theme="8" tint="0.79998168889431442"/>
        </patternFill>
      </fill>
    </dxf>
    <dxf>
      <font>
        <b val="0"/>
        <i val="0"/>
        <color rgb="FF002060"/>
      </font>
    </dxf>
    <dxf>
      <font>
        <b val="0"/>
        <i val="0"/>
        <color rgb="FF002060"/>
      </font>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i val="0"/>
        <color rgb="FF0070C0"/>
      </font>
    </dxf>
    <dxf>
      <font>
        <b/>
        <i val="0"/>
        <color rgb="FF0070C0"/>
      </font>
    </dxf>
    <dxf>
      <font>
        <b val="0"/>
        <i val="0"/>
        <color rgb="FF002060"/>
      </font>
    </dxf>
    <dxf>
      <font>
        <b val="0"/>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0070C0"/>
      </font>
    </dxf>
    <dxf>
      <font>
        <b/>
        <i val="0"/>
        <strike val="0"/>
        <color rgb="FFFF000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val="0"/>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strike val="0"/>
      </font>
      <fill>
        <patternFill patternType="lightGray">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ill>
        <patternFill patternType="solid">
          <bgColor theme="8" tint="0.59996337778862885"/>
        </patternFill>
      </fill>
    </dxf>
    <dxf>
      <font>
        <strike val="0"/>
      </font>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2060"/>
      </font>
    </dxf>
    <dxf>
      <font>
        <b/>
        <i val="0"/>
        <color rgb="FF0070C0"/>
      </font>
      <fill>
        <patternFill patternType="none">
          <bgColor auto="1"/>
        </patternFill>
      </fill>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b val="0"/>
        <i val="0"/>
        <color theme="0" tint="-0.499984740745262"/>
      </font>
      <fill>
        <patternFill patternType="none">
          <bgColor auto="1"/>
        </patternFill>
      </fill>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b val="0"/>
        <i val="0"/>
        <color theme="0" tint="-0.499984740745262"/>
      </font>
      <fill>
        <patternFill patternType="solid"/>
      </fill>
    </dxf>
    <dxf>
      <font>
        <color theme="0" tint="-0.499984740745262"/>
      </font>
    </dxf>
    <dxf>
      <font>
        <color theme="0" tint="-0.499984740745262"/>
      </font>
      <fill>
        <patternFill patternType="gray0625"/>
      </fill>
    </dxf>
    <dxf>
      <font>
        <color theme="0" tint="-0.499984740745262"/>
      </font>
    </dxf>
    <dxf>
      <font>
        <b val="0"/>
        <i val="0"/>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strike val="0"/>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b val="0"/>
        <i val="0"/>
        <color theme="0" tint="-0.499984740745262"/>
      </font>
    </dxf>
    <dxf>
      <font>
        <color theme="0" tint="-0.34998626667073579"/>
      </font>
    </dxf>
    <dxf>
      <font>
        <color theme="0" tint="-0.34998626667073579"/>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strike val="0"/>
      </font>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ont>
        <b val="0"/>
        <i val="0"/>
        <color auto="1"/>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strike val="0"/>
      </font>
    </dxf>
    <dxf>
      <fill>
        <patternFill>
          <bgColor theme="8" tint="0.59996337778862885"/>
        </patternFill>
      </fill>
    </dxf>
    <dxf>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color rgb="FF002060"/>
      </font>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color rgb="FF002060"/>
      </font>
    </dxf>
    <dxf>
      <fill>
        <patternFill patternType="darkGray">
          <fgColor rgb="FF002060"/>
        </patternFill>
      </fill>
    </dxf>
    <dxf>
      <font>
        <b/>
        <i val="0"/>
        <color rgb="FF0070C0"/>
      </font>
    </dxf>
    <dxf>
      <font>
        <strike val="0"/>
      </font>
      <fill>
        <patternFill patternType="lightGray">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color rgb="FF002060"/>
      </font>
    </dxf>
    <dxf>
      <font>
        <b/>
        <i val="0"/>
        <color rgb="FF0070C0"/>
      </font>
    </dxf>
    <dxf>
      <font>
        <strike val="0"/>
      </font>
      <fill>
        <patternFill patternType="lightGray">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patternType="none">
          <bgColor auto="1"/>
        </patternFill>
      </fill>
    </dxf>
    <dxf>
      <font>
        <b val="0"/>
        <i val="0"/>
        <color rgb="FF002060"/>
      </font>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bgColor theme="8" tint="0.79998168889431442"/>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0070C0"/>
      </font>
    </dxf>
    <dxf>
      <font>
        <b/>
        <i val="0"/>
        <strike val="0"/>
        <color rgb="FFFF000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ill>
        <patternFill patternType="solid">
          <bgColor theme="8" tint="0.59996337778862885"/>
        </patternFill>
      </fill>
    </dxf>
    <dxf>
      <font>
        <strike val="0"/>
      </font>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2060"/>
      </font>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b val="0"/>
        <i val="0"/>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bgColor auto="1"/>
        </patternFill>
      </fill>
    </dxf>
    <dxf>
      <font>
        <color theme="0" tint="-0.499984740745262"/>
      </font>
    </dxf>
    <dxf>
      <font>
        <strike val="0"/>
      </font>
      <fill>
        <patternFill patternType="lightGray">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strike val="0"/>
      </font>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ont>
        <b val="0"/>
        <i val="0"/>
        <color auto="1"/>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strike val="0"/>
      </font>
      <fill>
        <patternFill patternType="lightGray">
          <bgColor auto="1"/>
        </patternFill>
      </fill>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strike val="0"/>
      </font>
      <fill>
        <patternFill patternType="lightGray">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b val="0"/>
        <i val="0"/>
        <color rgb="FF002060"/>
      </font>
    </dxf>
    <dxf>
      <font>
        <strike val="0"/>
        <color rgb="FF002060"/>
      </font>
    </dxf>
    <dxf>
      <font>
        <color rgb="FF002060"/>
      </font>
    </dxf>
    <dxf>
      <font>
        <b val="0"/>
        <i val="0"/>
        <color rgb="FF002060"/>
      </font>
    </dxf>
    <dxf>
      <fill>
        <patternFill patternType="darkGray">
          <fgColor rgb="FF002060"/>
        </patternFill>
      </fill>
    </dxf>
    <dxf>
      <fill>
        <patternFill patternType="dark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bgColor theme="8" tint="0.79998168889431442"/>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0070C0"/>
      </font>
    </dxf>
    <dxf>
      <font>
        <b val="0"/>
        <i val="0"/>
        <strike val="0"/>
        <color rgb="FFFF000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i val="0"/>
        <strike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strike val="0"/>
        <color rgb="FF0070C0"/>
      </font>
      <fill>
        <patternFill patternType="none">
          <fgColor indexed="64"/>
          <bgColor auto="1"/>
        </patternFill>
      </fill>
    </dxf>
    <dxf>
      <fill>
        <patternFill patternType="solid">
          <bgColor theme="8" tint="0.59996337778862885"/>
        </patternFill>
      </fill>
    </dxf>
    <dxf>
      <font>
        <strike val="0"/>
      </font>
      <fill>
        <patternFill patternType="none">
          <bgColor auto="1"/>
        </patternFill>
      </fill>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70C0"/>
      </font>
    </dxf>
    <dxf>
      <font>
        <b/>
        <i val="0"/>
        <strike val="0"/>
        <color rgb="FF0070C0"/>
      </font>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strike val="0"/>
        <color theme="0" tint="-0.34998626667073579"/>
      </font>
      <fill>
        <patternFill patternType="gray125">
          <bgColor auto="1"/>
        </patternFill>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fill>
        <patternFill patternType="gray0625"/>
      </fill>
    </dxf>
    <dxf>
      <font>
        <color theme="0" tint="-0.499984740745262"/>
      </font>
      <fill>
        <patternFill patternType="gray125">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strike val="0"/>
      </font>
      <fill>
        <patternFill patternType="lightGray">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strike val="0"/>
      </font>
      <fill>
        <patternFill patternType="lightGray">
          <bgColor auto="1"/>
        </patternFill>
      </fill>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s>
  <tableStyles count="0" defaultTableStyle="TableStyleMedium2" defaultPivotStyle="PivotStyleLight16"/>
  <colors>
    <mruColors>
      <color rgb="FF006666"/>
      <color rgb="FFB7DEE8"/>
      <color rgb="FF0099CC"/>
      <color rgb="FF66FFFF"/>
      <color rgb="FF0066CC"/>
      <color rgb="FF0099FF"/>
      <color rgb="FF33CCFF"/>
      <color rgb="FF00CCFF"/>
      <color rgb="FF33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142150</xdr:colOff>
      <xdr:row>0</xdr:row>
      <xdr:rowOff>155863</xdr:rowOff>
    </xdr:from>
    <xdr:to>
      <xdr:col>2</xdr:col>
      <xdr:colOff>121228</xdr:colOff>
      <xdr:row>0</xdr:row>
      <xdr:rowOff>661987</xdr:rowOff>
    </xdr:to>
    <xdr:pic>
      <xdr:nvPicPr>
        <xdr:cNvPr id="14" name="Picture 2">
          <a:extLst>
            <a:ext uri="{FF2B5EF4-FFF2-40B4-BE49-F238E27FC236}">
              <a16:creationId xmlns:a16="http://schemas.microsoft.com/office/drawing/2014/main" id="{337A7946-4BE9-43D6-901B-CF3DE44BD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968" y="155863"/>
          <a:ext cx="533260" cy="50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423585</xdr:colOff>
      <xdr:row>41</xdr:row>
      <xdr:rowOff>210671</xdr:rowOff>
    </xdr:from>
    <xdr:to>
      <xdr:col>16</xdr:col>
      <xdr:colOff>714937</xdr:colOff>
      <xdr:row>47</xdr:row>
      <xdr:rowOff>20171</xdr:rowOff>
    </xdr:to>
    <xdr:sp macro="" textlink="">
      <xdr:nvSpPr>
        <xdr:cNvPr id="5" name="テキスト ボックス 4">
          <a:extLst>
            <a:ext uri="{FF2B5EF4-FFF2-40B4-BE49-F238E27FC236}">
              <a16:creationId xmlns:a16="http://schemas.microsoft.com/office/drawing/2014/main" id="{DE77B711-3B86-4A14-AED7-9625CC0DD9AF}"/>
            </a:ext>
          </a:extLst>
        </xdr:cNvPr>
        <xdr:cNvSpPr txBox="1"/>
      </xdr:nvSpPr>
      <xdr:spPr>
        <a:xfrm>
          <a:off x="7752232" y="16772965"/>
          <a:ext cx="2207558"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448236</xdr:colOff>
      <xdr:row>27</xdr:row>
      <xdr:rowOff>6405</xdr:rowOff>
    </xdr:from>
    <xdr:to>
      <xdr:col>33</xdr:col>
      <xdr:colOff>661147</xdr:colOff>
      <xdr:row>33</xdr:row>
      <xdr:rowOff>17320</xdr:rowOff>
    </xdr:to>
    <xdr:sp macro="" textlink="">
      <xdr:nvSpPr>
        <xdr:cNvPr id="7" name="テキスト ボックス 6">
          <a:extLst>
            <a:ext uri="{FF2B5EF4-FFF2-40B4-BE49-F238E27FC236}">
              <a16:creationId xmlns:a16="http://schemas.microsoft.com/office/drawing/2014/main" id="{19CAF903-CF71-499D-BB49-BD4B69B5D028}"/>
            </a:ext>
          </a:extLst>
        </xdr:cNvPr>
        <xdr:cNvSpPr txBox="1"/>
      </xdr:nvSpPr>
      <xdr:spPr>
        <a:xfrm>
          <a:off x="17194918" y="12527450"/>
          <a:ext cx="2204502" cy="1465643"/>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18</xdr:col>
      <xdr:colOff>557894</xdr:colOff>
      <xdr:row>18</xdr:row>
      <xdr:rowOff>258537</xdr:rowOff>
    </xdr:from>
    <xdr:to>
      <xdr:col>22</xdr:col>
      <xdr:colOff>54429</xdr:colOff>
      <xdr:row>18</xdr:row>
      <xdr:rowOff>557893</xdr:rowOff>
    </xdr:to>
    <xdr:sp macro="" textlink="">
      <xdr:nvSpPr>
        <xdr:cNvPr id="9" name="テキスト ボックス 8">
          <a:extLst>
            <a:ext uri="{FF2B5EF4-FFF2-40B4-BE49-F238E27FC236}">
              <a16:creationId xmlns:a16="http://schemas.microsoft.com/office/drawing/2014/main" id="{8E4DB052-1621-A218-1CD0-C412DB4A2D1F}"/>
            </a:ext>
          </a:extLst>
        </xdr:cNvPr>
        <xdr:cNvSpPr txBox="1"/>
      </xdr:nvSpPr>
      <xdr:spPr>
        <a:xfrm>
          <a:off x="10654394" y="9647466"/>
          <a:ext cx="993321"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35</xdr:col>
      <xdr:colOff>516481</xdr:colOff>
      <xdr:row>18</xdr:row>
      <xdr:rowOff>263270</xdr:rowOff>
    </xdr:from>
    <xdr:to>
      <xdr:col>38</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14</xdr:col>
      <xdr:colOff>417982</xdr:colOff>
      <xdr:row>41</xdr:row>
      <xdr:rowOff>199465</xdr:rowOff>
    </xdr:from>
    <xdr:to>
      <xdr:col>16</xdr:col>
      <xdr:colOff>762000</xdr:colOff>
      <xdr:row>47</xdr:row>
      <xdr:rowOff>56030</xdr:rowOff>
    </xdr:to>
    <xdr:sp macro="" textlink="">
      <xdr:nvSpPr>
        <xdr:cNvPr id="11" name="テキスト ボックス 10">
          <a:extLst>
            <a:ext uri="{FF2B5EF4-FFF2-40B4-BE49-F238E27FC236}">
              <a16:creationId xmlns:a16="http://schemas.microsoft.com/office/drawing/2014/main" id="{02CF8272-BDDB-49C9-A2A0-D9A85535D508}"/>
            </a:ext>
          </a:extLst>
        </xdr:cNvPr>
        <xdr:cNvSpPr txBox="1"/>
      </xdr:nvSpPr>
      <xdr:spPr>
        <a:xfrm>
          <a:off x="7746629" y="16784171"/>
          <a:ext cx="2260224" cy="1335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kern="1200">
            <a:latin typeface="BIZ UDPゴシック" panose="020B0400000000000000" pitchFamily="50" charset="-128"/>
            <a:ea typeface="BIZ UDPゴシック" panose="020B0400000000000000" pitchFamily="50" charset="-128"/>
          </a:endParaRPr>
        </a:p>
        <a:p>
          <a:r>
            <a:rPr kumimoji="1" lang="en-US" altLang="ja-JP" sz="1000" kern="1200">
              <a:latin typeface="BIZ UDPゴシック" panose="020B0400000000000000" pitchFamily="50" charset="-128"/>
              <a:ea typeface="BIZ UDPゴシック" panose="020B0400000000000000" pitchFamily="50" charset="-128"/>
            </a:rPr>
            <a:t>※</a:t>
          </a:r>
          <a:r>
            <a:rPr kumimoji="1" lang="ja-JP" altLang="en-US" sz="1000" kern="1200">
              <a:latin typeface="BIZ UDPゴシック" panose="020B0400000000000000" pitchFamily="50" charset="-128"/>
              <a:ea typeface="BIZ UDPゴシック" panose="020B0400000000000000" pitchFamily="50" charset="-128"/>
            </a:rPr>
            <a:t>対象者がいない場合は</a:t>
          </a:r>
          <a:r>
            <a:rPr kumimoji="1" lang="en-US" altLang="ja-JP" sz="1000" kern="1200">
              <a:latin typeface="BIZ UDPゴシック" panose="020B0400000000000000" pitchFamily="50" charset="-128"/>
              <a:ea typeface="BIZ UDPゴシック" panose="020B0400000000000000" pitchFamily="50" charset="-128"/>
            </a:rPr>
            <a:t>20</a:t>
          </a:r>
          <a:r>
            <a:rPr kumimoji="1" lang="ja-JP" altLang="en-US" sz="1000" kern="1200">
              <a:latin typeface="BIZ UDPゴシック" panose="020B0400000000000000" pitchFamily="50" charset="-128"/>
              <a:ea typeface="BIZ UDPゴシック" panose="020B0400000000000000" pitchFamily="50" charset="-128"/>
            </a:rPr>
            <a:t>点</a:t>
          </a:r>
        </a:p>
      </xdr:txBody>
    </xdr:sp>
    <xdr:clientData/>
  </xdr:twoCellAnchor>
  <xdr:twoCellAnchor>
    <xdr:from>
      <xdr:col>14</xdr:col>
      <xdr:colOff>408215</xdr:colOff>
      <xdr:row>101</xdr:row>
      <xdr:rowOff>176893</xdr:rowOff>
    </xdr:from>
    <xdr:to>
      <xdr:col>16</xdr:col>
      <xdr:colOff>699567</xdr:colOff>
      <xdr:row>106</xdr:row>
      <xdr:rowOff>231321</xdr:rowOff>
    </xdr:to>
    <xdr:sp macro="" textlink="">
      <xdr:nvSpPr>
        <xdr:cNvPr id="12" name="テキスト ボックス 11">
          <a:extLst>
            <a:ext uri="{FF2B5EF4-FFF2-40B4-BE49-F238E27FC236}">
              <a16:creationId xmlns:a16="http://schemas.microsoft.com/office/drawing/2014/main" id="{7B1276DD-C1D8-43E3-80CD-D65011A2DB93}"/>
            </a:ext>
          </a:extLst>
        </xdr:cNvPr>
        <xdr:cNvSpPr txBox="1"/>
      </xdr:nvSpPr>
      <xdr:spPr>
        <a:xfrm>
          <a:off x="7742465" y="32888464"/>
          <a:ext cx="2209959"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900" kern="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kern="12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464536</xdr:colOff>
      <xdr:row>41</xdr:row>
      <xdr:rowOff>44895</xdr:rowOff>
    </xdr:from>
    <xdr:to>
      <xdr:col>33</xdr:col>
      <xdr:colOff>705971</xdr:colOff>
      <xdr:row>47</xdr:row>
      <xdr:rowOff>145677</xdr:rowOff>
    </xdr:to>
    <xdr:sp macro="" textlink="">
      <xdr:nvSpPr>
        <xdr:cNvPr id="3" name="テキスト ボックス 2">
          <a:extLst>
            <a:ext uri="{FF2B5EF4-FFF2-40B4-BE49-F238E27FC236}">
              <a16:creationId xmlns:a16="http://schemas.microsoft.com/office/drawing/2014/main" id="{40AF1A9C-98B9-4086-9324-3CA16931CC27}"/>
            </a:ext>
          </a:extLst>
        </xdr:cNvPr>
        <xdr:cNvSpPr txBox="1"/>
      </xdr:nvSpPr>
      <xdr:spPr>
        <a:xfrm>
          <a:off x="17318183" y="16629601"/>
          <a:ext cx="2236082" cy="157995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対象者がいない場合は</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endParaRPr kumimoji="1" lang="en-US" altLang="ja-JP" sz="900" kern="1200">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451250</xdr:colOff>
      <xdr:row>101</xdr:row>
      <xdr:rowOff>143671</xdr:rowOff>
    </xdr:from>
    <xdr:to>
      <xdr:col>33</xdr:col>
      <xdr:colOff>664161</xdr:colOff>
      <xdr:row>107</xdr:row>
      <xdr:rowOff>212913</xdr:rowOff>
    </xdr:to>
    <xdr:sp macro="" textlink="">
      <xdr:nvSpPr>
        <xdr:cNvPr id="4" name="テキスト ボックス 3">
          <a:extLst>
            <a:ext uri="{FF2B5EF4-FFF2-40B4-BE49-F238E27FC236}">
              <a16:creationId xmlns:a16="http://schemas.microsoft.com/office/drawing/2014/main" id="{8F7BB824-9D42-4F14-82DD-C8D945F97533}"/>
            </a:ext>
          </a:extLst>
        </xdr:cNvPr>
        <xdr:cNvSpPr txBox="1"/>
      </xdr:nvSpPr>
      <xdr:spPr>
        <a:xfrm>
          <a:off x="17304897" y="32954495"/>
          <a:ext cx="2207558" cy="154841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対象者数・終了者数を東京連合会へ事前報告している場合は点数のみ入力で差しつかえありません。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実施率５０％未満～３０％以上　３点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実施率３０％未満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122465</xdr:colOff>
      <xdr:row>3</xdr:row>
      <xdr:rowOff>163286</xdr:rowOff>
    </xdr:from>
    <xdr:to>
      <xdr:col>31</xdr:col>
      <xdr:colOff>190500</xdr:colOff>
      <xdr:row>6</xdr:row>
      <xdr:rowOff>394607</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7008929" y="1183822"/>
          <a:ext cx="68035" cy="1782535"/>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299358</xdr:colOff>
      <xdr:row>4</xdr:row>
      <xdr:rowOff>285750</xdr:rowOff>
    </xdr:from>
    <xdr:to>
      <xdr:col>33</xdr:col>
      <xdr:colOff>244929</xdr:colOff>
      <xdr:row>5</xdr:row>
      <xdr:rowOff>149678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7185822" y="1823357"/>
          <a:ext cx="194582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13136</xdr:colOff>
      <xdr:row>0</xdr:row>
      <xdr:rowOff>4106</xdr:rowOff>
    </xdr:from>
    <xdr:to>
      <xdr:col>0</xdr:col>
      <xdr:colOff>7541171</xdr:colOff>
      <xdr:row>44</xdr:row>
      <xdr:rowOff>116442</xdr:rowOff>
    </xdr:to>
    <xdr:pic>
      <xdr:nvPicPr>
        <xdr:cNvPr id="4" name="図 3">
          <a:extLst>
            <a:ext uri="{FF2B5EF4-FFF2-40B4-BE49-F238E27FC236}">
              <a16:creationId xmlns:a16="http://schemas.microsoft.com/office/drawing/2014/main" id="{1922F0A2-2F06-4043-DEC4-52C3BD47260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86"/>
        <a:stretch/>
      </xdr:blipFill>
      <xdr:spPr bwMode="auto">
        <a:xfrm>
          <a:off x="13136" y="4106"/>
          <a:ext cx="7528035" cy="1057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32842</xdr:colOff>
      <xdr:row>45</xdr:row>
      <xdr:rowOff>31317</xdr:rowOff>
    </xdr:from>
    <xdr:to>
      <xdr:col>0</xdr:col>
      <xdr:colOff>7534603</xdr:colOff>
      <xdr:row>89</xdr:row>
      <xdr:rowOff>227243</xdr:rowOff>
    </xdr:to>
    <xdr:pic>
      <xdr:nvPicPr>
        <xdr:cNvPr id="6" name="図 5">
          <a:extLst>
            <a:ext uri="{FF2B5EF4-FFF2-40B4-BE49-F238E27FC236}">
              <a16:creationId xmlns:a16="http://schemas.microsoft.com/office/drawing/2014/main" id="{4C8AD8D5-F9F4-6AC1-23F3-F98FB78A8C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42" y="10732162"/>
          <a:ext cx="7501761" cy="10574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68407</xdr:colOff>
      <xdr:row>23</xdr:row>
      <xdr:rowOff>5195</xdr:rowOff>
    </xdr:from>
    <xdr:to>
      <xdr:col>9</xdr:col>
      <xdr:colOff>554182</xdr:colOff>
      <xdr:row>32</xdr:row>
      <xdr:rowOff>141937</xdr:rowOff>
    </xdr:to>
    <xdr:pic>
      <xdr:nvPicPr>
        <xdr:cNvPr id="2" name="図 1">
          <a:extLst>
            <a:ext uri="{FF2B5EF4-FFF2-40B4-BE49-F238E27FC236}">
              <a16:creationId xmlns:a16="http://schemas.microsoft.com/office/drawing/2014/main" id="{A70660EE-FE45-40ED-A324-B7B759C3D332}"/>
            </a:ext>
          </a:extLst>
        </xdr:cNvPr>
        <xdr:cNvPicPr>
          <a:picLocks noChangeAspect="1"/>
        </xdr:cNvPicPr>
      </xdr:nvPicPr>
      <xdr:blipFill rotWithShape="1">
        <a:blip xmlns:r="http://schemas.openxmlformats.org/officeDocument/2006/relationships" r:embed="rId1"/>
        <a:srcRect l="941" t="1704"/>
        <a:stretch/>
      </xdr:blipFill>
      <xdr:spPr bwMode="auto">
        <a:xfrm>
          <a:off x="68407" y="4767695"/>
          <a:ext cx="6657975" cy="2279868"/>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314325</xdr:colOff>
      <xdr:row>23</xdr:row>
      <xdr:rowOff>85725</xdr:rowOff>
    </xdr:from>
    <xdr:to>
      <xdr:col>9</xdr:col>
      <xdr:colOff>619125</xdr:colOff>
      <xdr:row>29</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76200</xdr:colOff>
      <xdr:row>29</xdr:row>
      <xdr:rowOff>142875</xdr:rowOff>
    </xdr:from>
    <xdr:to>
      <xdr:col>3</xdr:col>
      <xdr:colOff>295275</xdr:colOff>
      <xdr:row>30</xdr:row>
      <xdr:rowOff>95250</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76200" y="6334125"/>
          <a:ext cx="2276475" cy="19050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xdr:col>
      <xdr:colOff>314325</xdr:colOff>
      <xdr:row>29</xdr:row>
      <xdr:rowOff>219075</xdr:rowOff>
    </xdr:from>
    <xdr:to>
      <xdr:col>3</xdr:col>
      <xdr:colOff>561975</xdr:colOff>
      <xdr:row>29</xdr:row>
      <xdr:rowOff>228600</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2371725" y="6410325"/>
          <a:ext cx="247650" cy="95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39</xdr:row>
      <xdr:rowOff>0</xdr:rowOff>
    </xdr:from>
    <xdr:to>
      <xdr:col>7</xdr:col>
      <xdr:colOff>124512</xdr:colOff>
      <xdr:row>53</xdr:row>
      <xdr:rowOff>38570</xdr:rowOff>
    </xdr:to>
    <xdr:pic>
      <xdr:nvPicPr>
        <xdr:cNvPr id="6" name="図 5">
          <a:extLst>
            <a:ext uri="{FF2B5EF4-FFF2-40B4-BE49-F238E27FC236}">
              <a16:creationId xmlns:a16="http://schemas.microsoft.com/office/drawing/2014/main" id="{BB625886-9478-4636-814F-A0381E8A7C16}"/>
            </a:ext>
          </a:extLst>
        </xdr:cNvPr>
        <xdr:cNvPicPr>
          <a:picLocks noChangeAspect="1"/>
        </xdr:cNvPicPr>
      </xdr:nvPicPr>
      <xdr:blipFill>
        <a:blip xmlns:r="http://schemas.openxmlformats.org/officeDocument/2006/relationships" r:embed="rId2"/>
        <a:stretch>
          <a:fillRect/>
        </a:stretch>
      </xdr:blipFill>
      <xdr:spPr>
        <a:xfrm>
          <a:off x="0" y="8572500"/>
          <a:ext cx="4925112" cy="3372321"/>
        </a:xfrm>
        <a:prstGeom prst="rect">
          <a:avLst/>
        </a:prstGeom>
      </xdr:spPr>
    </xdr:pic>
    <xdr:clientData/>
  </xdr:twoCellAnchor>
  <xdr:twoCellAnchor>
    <xdr:from>
      <xdr:col>1</xdr:col>
      <xdr:colOff>619125</xdr:colOff>
      <xdr:row>43</xdr:row>
      <xdr:rowOff>66675</xdr:rowOff>
    </xdr:from>
    <xdr:to>
      <xdr:col>2</xdr:col>
      <xdr:colOff>266700</xdr:colOff>
      <xdr:row>44</xdr:row>
      <xdr:rowOff>161925</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304925" y="9591675"/>
          <a:ext cx="333375" cy="3333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104775</xdr:colOff>
      <xdr:row>44</xdr:row>
      <xdr:rowOff>180975</xdr:rowOff>
    </xdr:from>
    <xdr:to>
      <xdr:col>2</xdr:col>
      <xdr:colOff>114300</xdr:colOff>
      <xdr:row>47</xdr:row>
      <xdr:rowOff>66675</xdr:rowOff>
    </xdr:to>
    <xdr:cxnSp macro="">
      <xdr:nvCxnSpPr>
        <xdr:cNvPr id="8" name="直線矢印コネクタ 7">
          <a:extLst>
            <a:ext uri="{FF2B5EF4-FFF2-40B4-BE49-F238E27FC236}">
              <a16:creationId xmlns:a16="http://schemas.microsoft.com/office/drawing/2014/main" id="{227101D9-AF94-409D-97A4-03457B426172}"/>
            </a:ext>
          </a:extLst>
        </xdr:cNvPr>
        <xdr:cNvCxnSpPr/>
      </xdr:nvCxnSpPr>
      <xdr:spPr>
        <a:xfrm flipH="1">
          <a:off x="1476375" y="9944100"/>
          <a:ext cx="9525" cy="6000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390525</xdr:colOff>
      <xdr:row>42</xdr:row>
      <xdr:rowOff>161925</xdr:rowOff>
    </xdr:from>
    <xdr:to>
      <xdr:col>8</xdr:col>
      <xdr:colOff>485884</xdr:colOff>
      <xdr:row>45</xdr:row>
      <xdr:rowOff>219181</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191125" y="9448800"/>
          <a:ext cx="781159" cy="771632"/>
        </a:xfrm>
        <a:prstGeom prst="rect">
          <a:avLst/>
        </a:prstGeom>
      </xdr:spPr>
    </xdr:pic>
    <xdr:clientData/>
  </xdr:twoCellAnchor>
  <xdr:twoCellAnchor>
    <xdr:from>
      <xdr:col>7</xdr:col>
      <xdr:colOff>219076</xdr:colOff>
      <xdr:row>42</xdr:row>
      <xdr:rowOff>0</xdr:rowOff>
    </xdr:from>
    <xdr:to>
      <xdr:col>8</xdr:col>
      <xdr:colOff>666750</xdr:colOff>
      <xdr:row>46</xdr:row>
      <xdr:rowOff>66675</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019676" y="9286875"/>
          <a:ext cx="1133474" cy="10191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100013</xdr:colOff>
      <xdr:row>42</xdr:row>
      <xdr:rowOff>0</xdr:rowOff>
    </xdr:from>
    <xdr:to>
      <xdr:col>8</xdr:col>
      <xdr:colOff>100013</xdr:colOff>
      <xdr:row>43</xdr:row>
      <xdr:rowOff>66675</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471613" y="9286875"/>
          <a:ext cx="4114800" cy="3048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100013</xdr:colOff>
      <xdr:row>44</xdr:row>
      <xdr:rowOff>161925</xdr:rowOff>
    </xdr:from>
    <xdr:to>
      <xdr:col>8</xdr:col>
      <xdr:colOff>100013</xdr:colOff>
      <xdr:row>46</xdr:row>
      <xdr:rowOff>66675</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471613" y="9925050"/>
          <a:ext cx="4114800" cy="3810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47</xdr:row>
      <xdr:rowOff>57150</xdr:rowOff>
    </xdr:from>
    <xdr:to>
      <xdr:col>9</xdr:col>
      <xdr:colOff>523875</xdr:colOff>
      <xdr:row>50</xdr:row>
      <xdr:rowOff>38100</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67300" y="10534650"/>
          <a:ext cx="16287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xdr:from>
      <xdr:col>0</xdr:col>
      <xdr:colOff>190500</xdr:colOff>
      <xdr:row>49</xdr:row>
      <xdr:rowOff>133350</xdr:rowOff>
    </xdr:from>
    <xdr:to>
      <xdr:col>2</xdr:col>
      <xdr:colOff>495300</xdr:colOff>
      <xdr:row>53</xdr:row>
      <xdr:rowOff>28575</xdr:rowOff>
    </xdr:to>
    <xdr:sp macro="" textlink="">
      <xdr:nvSpPr>
        <xdr:cNvPr id="14" name="テキスト ボックス 13">
          <a:extLst>
            <a:ext uri="{FF2B5EF4-FFF2-40B4-BE49-F238E27FC236}">
              <a16:creationId xmlns:a16="http://schemas.microsoft.com/office/drawing/2014/main" id="{9ADA554A-1CBF-4C47-A4D0-3C0E03E31BA2}"/>
            </a:ext>
          </a:extLst>
        </xdr:cNvPr>
        <xdr:cNvSpPr txBox="1"/>
      </xdr:nvSpPr>
      <xdr:spPr>
        <a:xfrm>
          <a:off x="190500" y="11087100"/>
          <a:ext cx="16764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チェックすると網掛けが解除され、入力できます。</a:t>
          </a:r>
          <a:endParaRPr kumimoji="1" lang="en-US" altLang="ja-JP" sz="1100" kern="1200"/>
        </a:p>
      </xdr:txBody>
    </xdr:sp>
    <xdr:clientData/>
  </xdr:twoCellAnchor>
  <xdr:twoCellAnchor editAs="oneCell">
    <xdr:from>
      <xdr:col>0</xdr:col>
      <xdr:colOff>121102</xdr:colOff>
      <xdr:row>74</xdr:row>
      <xdr:rowOff>142366</xdr:rowOff>
    </xdr:from>
    <xdr:to>
      <xdr:col>9</xdr:col>
      <xdr:colOff>571375</xdr:colOff>
      <xdr:row>85</xdr:row>
      <xdr:rowOff>111913</xdr:rowOff>
    </xdr:to>
    <xdr:pic>
      <xdr:nvPicPr>
        <xdr:cNvPr id="15" name="図 14">
          <a:extLst>
            <a:ext uri="{FF2B5EF4-FFF2-40B4-BE49-F238E27FC236}">
              <a16:creationId xmlns:a16="http://schemas.microsoft.com/office/drawing/2014/main" id="{26D6FB11-6843-4507-9EE7-B1BDF89474FE}"/>
            </a:ext>
          </a:extLst>
        </xdr:cNvPr>
        <xdr:cNvPicPr>
          <a:picLocks noChangeAspect="1"/>
        </xdr:cNvPicPr>
      </xdr:nvPicPr>
      <xdr:blipFill>
        <a:blip xmlns:r="http://schemas.openxmlformats.org/officeDocument/2006/relationships" r:embed="rId4"/>
        <a:stretch>
          <a:fillRect/>
        </a:stretch>
      </xdr:blipFill>
      <xdr:spPr>
        <a:xfrm>
          <a:off x="121102" y="17049241"/>
          <a:ext cx="6622473" cy="2617497"/>
        </a:xfrm>
        <a:prstGeom prst="rect">
          <a:avLst/>
        </a:prstGeom>
      </xdr:spPr>
    </xdr:pic>
    <xdr:clientData/>
  </xdr:twoCellAnchor>
  <xdr:twoCellAnchor editAs="oneCell">
    <xdr:from>
      <xdr:col>0</xdr:col>
      <xdr:colOff>142876</xdr:colOff>
      <xdr:row>60</xdr:row>
      <xdr:rowOff>142875</xdr:rowOff>
    </xdr:from>
    <xdr:to>
      <xdr:col>3</xdr:col>
      <xdr:colOff>561975</xdr:colOff>
      <xdr:row>62</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5"/>
        <a:stretch>
          <a:fillRect/>
        </a:stretch>
      </xdr:blipFill>
      <xdr:spPr>
        <a:xfrm>
          <a:off x="142876" y="13716000"/>
          <a:ext cx="2476499" cy="437229"/>
        </a:xfrm>
        <a:prstGeom prst="rect">
          <a:avLst/>
        </a:prstGeom>
      </xdr:spPr>
    </xdr:pic>
    <xdr:clientData/>
  </xdr:twoCellAnchor>
  <xdr:twoCellAnchor>
    <xdr:from>
      <xdr:col>0</xdr:col>
      <xdr:colOff>171450</xdr:colOff>
      <xdr:row>30</xdr:row>
      <xdr:rowOff>238124</xdr:rowOff>
    </xdr:from>
    <xdr:to>
      <xdr:col>3</xdr:col>
      <xdr:colOff>476249</xdr:colOff>
      <xdr:row>33</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67</xdr:row>
      <xdr:rowOff>180975</xdr:rowOff>
    </xdr:from>
    <xdr:to>
      <xdr:col>6</xdr:col>
      <xdr:colOff>152973</xdr:colOff>
      <xdr:row>69</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6"/>
        <a:stretch>
          <a:fillRect/>
        </a:stretch>
      </xdr:blipFill>
      <xdr:spPr>
        <a:xfrm>
          <a:off x="161925" y="15420975"/>
          <a:ext cx="4105848" cy="476316"/>
        </a:xfrm>
        <a:prstGeom prst="rect">
          <a:avLst/>
        </a:prstGeom>
      </xdr:spPr>
    </xdr:pic>
    <xdr:clientData/>
  </xdr:twoCellAnchor>
  <xdr:twoCellAnchor>
    <xdr:from>
      <xdr:col>4</xdr:col>
      <xdr:colOff>161926</xdr:colOff>
      <xdr:row>67</xdr:row>
      <xdr:rowOff>238124</xdr:rowOff>
    </xdr:from>
    <xdr:to>
      <xdr:col>5</xdr:col>
      <xdr:colOff>581026</xdr:colOff>
      <xdr:row>69</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67</xdr:row>
      <xdr:rowOff>152400</xdr:rowOff>
    </xdr:from>
    <xdr:to>
      <xdr:col>8</xdr:col>
      <xdr:colOff>609600</xdr:colOff>
      <xdr:row>70</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102</xdr:row>
      <xdr:rowOff>171450</xdr:rowOff>
    </xdr:from>
    <xdr:to>
      <xdr:col>3</xdr:col>
      <xdr:colOff>628650</xdr:colOff>
      <xdr:row>104</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5"/>
        <a:srcRect t="16667" r="543"/>
        <a:stretch/>
      </xdr:blipFill>
      <xdr:spPr>
        <a:xfrm>
          <a:off x="114300" y="23774400"/>
          <a:ext cx="2571750" cy="476250"/>
        </a:xfrm>
        <a:prstGeom prst="rect">
          <a:avLst/>
        </a:prstGeom>
      </xdr:spPr>
    </xdr:pic>
    <xdr:clientData/>
  </xdr:twoCellAnchor>
  <xdr:twoCellAnchor editAs="oneCell">
    <xdr:from>
      <xdr:col>0</xdr:col>
      <xdr:colOff>266700</xdr:colOff>
      <xdr:row>90</xdr:row>
      <xdr:rowOff>47625</xdr:rowOff>
    </xdr:from>
    <xdr:to>
      <xdr:col>8</xdr:col>
      <xdr:colOff>53366</xdr:colOff>
      <xdr:row>94</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7"/>
        <a:stretch>
          <a:fillRect/>
        </a:stretch>
      </xdr:blipFill>
      <xdr:spPr>
        <a:xfrm>
          <a:off x="266700" y="20793075"/>
          <a:ext cx="5273066" cy="1085850"/>
        </a:xfrm>
        <a:prstGeom prst="rect">
          <a:avLst/>
        </a:prstGeom>
      </xdr:spPr>
    </xdr:pic>
    <xdr:clientData/>
  </xdr:twoCellAnchor>
  <xdr:twoCellAnchor>
    <xdr:from>
      <xdr:col>0</xdr:col>
      <xdr:colOff>266700</xdr:colOff>
      <xdr:row>90</xdr:row>
      <xdr:rowOff>95250</xdr:rowOff>
    </xdr:from>
    <xdr:to>
      <xdr:col>0</xdr:col>
      <xdr:colOff>619125</xdr:colOff>
      <xdr:row>91</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90</xdr:row>
      <xdr:rowOff>66676</xdr:rowOff>
    </xdr:from>
    <xdr:to>
      <xdr:col>8</xdr:col>
      <xdr:colOff>319088</xdr:colOff>
      <xdr:row>90</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91</xdr:row>
      <xdr:rowOff>228600</xdr:rowOff>
    </xdr:from>
    <xdr:to>
      <xdr:col>8</xdr:col>
      <xdr:colOff>319088</xdr:colOff>
      <xdr:row>94</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90</xdr:row>
      <xdr:rowOff>200024</xdr:rowOff>
    </xdr:from>
    <xdr:to>
      <xdr:col>9</xdr:col>
      <xdr:colOff>38863</xdr:colOff>
      <xdr:row>93</xdr:row>
      <xdr:rowOff>123823</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8"/>
        <a:srcRect r="29596" b="-4167"/>
        <a:stretch/>
      </xdr:blipFill>
      <xdr:spPr>
        <a:xfrm>
          <a:off x="5419726" y="20945474"/>
          <a:ext cx="791337" cy="638175"/>
        </a:xfrm>
        <a:prstGeom prst="rect">
          <a:avLst/>
        </a:prstGeom>
        <a:ln>
          <a:noFill/>
        </a:ln>
      </xdr:spPr>
    </xdr:pic>
    <xdr:clientData/>
  </xdr:twoCellAnchor>
  <xdr:twoCellAnchor>
    <xdr:from>
      <xdr:col>7</xdr:col>
      <xdr:colOff>533400</xdr:colOff>
      <xdr:row>90</xdr:row>
      <xdr:rowOff>66676</xdr:rowOff>
    </xdr:from>
    <xdr:to>
      <xdr:col>9</xdr:col>
      <xdr:colOff>104775</xdr:colOff>
      <xdr:row>94</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316689</xdr:colOff>
      <xdr:row>113</xdr:row>
      <xdr:rowOff>201710</xdr:rowOff>
    </xdr:from>
    <xdr:to>
      <xdr:col>9</xdr:col>
      <xdr:colOff>108565</xdr:colOff>
      <xdr:row>123</xdr:row>
      <xdr:rowOff>201710</xdr:rowOff>
    </xdr:to>
    <xdr:pic>
      <xdr:nvPicPr>
        <xdr:cNvPr id="28" name="図 27">
          <a:extLst>
            <a:ext uri="{FF2B5EF4-FFF2-40B4-BE49-F238E27FC236}">
              <a16:creationId xmlns:a16="http://schemas.microsoft.com/office/drawing/2014/main" id="{9593BE86-07E7-24DD-8804-66712F0C8F7B}"/>
            </a:ext>
          </a:extLst>
        </xdr:cNvPr>
        <xdr:cNvPicPr>
          <a:picLocks noChangeAspect="1"/>
        </xdr:cNvPicPr>
      </xdr:nvPicPr>
      <xdr:blipFill rotWithShape="1">
        <a:blip xmlns:r="http://schemas.openxmlformats.org/officeDocument/2006/relationships" r:embed="rId9"/>
        <a:srcRect l="9502" t="34048" r="28639" b="20414"/>
        <a:stretch/>
      </xdr:blipFill>
      <xdr:spPr>
        <a:xfrm>
          <a:off x="316689" y="26120916"/>
          <a:ext cx="5943905" cy="2353236"/>
        </a:xfrm>
        <a:prstGeom prst="rect">
          <a:avLst/>
        </a:prstGeom>
      </xdr:spPr>
    </xdr:pic>
    <xdr:clientData/>
  </xdr:twoCellAnchor>
  <xdr:twoCellAnchor>
    <xdr:from>
      <xdr:col>2</xdr:col>
      <xdr:colOff>549088</xdr:colOff>
      <xdr:row>112</xdr:row>
      <xdr:rowOff>190504</xdr:rowOff>
    </xdr:from>
    <xdr:to>
      <xdr:col>4</xdr:col>
      <xdr:colOff>627530</xdr:colOff>
      <xdr:row>115</xdr:row>
      <xdr:rowOff>168092</xdr:rowOff>
    </xdr:to>
    <xdr:sp macro="" textlink="">
      <xdr:nvSpPr>
        <xdr:cNvPr id="29" name="楕円 28">
          <a:extLst>
            <a:ext uri="{FF2B5EF4-FFF2-40B4-BE49-F238E27FC236}">
              <a16:creationId xmlns:a16="http://schemas.microsoft.com/office/drawing/2014/main" id="{E5CE1403-E806-AD9C-B0EC-D0B9EF70CD3D}"/>
            </a:ext>
          </a:extLst>
        </xdr:cNvPr>
        <xdr:cNvSpPr/>
      </xdr:nvSpPr>
      <xdr:spPr>
        <a:xfrm>
          <a:off x="1916206" y="25874386"/>
          <a:ext cx="1445559" cy="683559"/>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5A8D-DF16-4293-9A9E-0F8D3F583989}">
  <sheetPr codeName="Sheet1"/>
  <dimension ref="A1"/>
  <sheetViews>
    <sheetView workbookViewId="0"/>
  </sheetViews>
  <sheetFormatPr defaultRowHeight="18.75"/>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5" workbookViewId="0">
      <selection activeCell="E12" sqref="E12"/>
    </sheetView>
  </sheetViews>
  <sheetFormatPr defaultRowHeight="18.75"/>
  <cols>
    <col min="1" max="1" width="9" style="70"/>
    <col min="2" max="2" width="31.75" style="71" bestFit="1" customWidth="1"/>
    <col min="3" max="3" width="40.25" style="66" bestFit="1" customWidth="1"/>
    <col min="4" max="16384" width="9" style="66"/>
  </cols>
  <sheetData>
    <row r="1" spans="1:3">
      <c r="A1" s="63" t="s">
        <v>444</v>
      </c>
      <c r="B1" s="64" t="s">
        <v>445</v>
      </c>
      <c r="C1" s="65" t="s">
        <v>446</v>
      </c>
    </row>
    <row r="2" spans="1:3">
      <c r="A2" s="1226" t="s">
        <v>447</v>
      </c>
      <c r="B2" s="1229" t="s">
        <v>448</v>
      </c>
      <c r="C2" s="67" t="s">
        <v>449</v>
      </c>
    </row>
    <row r="3" spans="1:3">
      <c r="A3" s="1227"/>
      <c r="B3" s="1230"/>
      <c r="C3" s="67" t="s">
        <v>450</v>
      </c>
    </row>
    <row r="4" spans="1:3">
      <c r="A4" s="1227"/>
      <c r="B4" s="1230"/>
      <c r="C4" s="67" t="s">
        <v>451</v>
      </c>
    </row>
    <row r="5" spans="1:3">
      <c r="A5" s="1228"/>
      <c r="B5" s="1231"/>
      <c r="C5" s="67" t="s">
        <v>452</v>
      </c>
    </row>
    <row r="6" spans="1:3">
      <c r="A6" s="68" t="s">
        <v>453</v>
      </c>
      <c r="B6" s="69" t="s">
        <v>454</v>
      </c>
      <c r="C6" s="67" t="s">
        <v>455</v>
      </c>
    </row>
    <row r="7" spans="1:3">
      <c r="A7" s="1226" t="s">
        <v>456</v>
      </c>
      <c r="B7" s="1229" t="s">
        <v>457</v>
      </c>
      <c r="C7" s="67" t="s">
        <v>458</v>
      </c>
    </row>
    <row r="8" spans="1:3">
      <c r="A8" s="1227"/>
      <c r="B8" s="1230"/>
      <c r="C8" s="67" t="s">
        <v>459</v>
      </c>
    </row>
    <row r="9" spans="1:3">
      <c r="A9" s="1228"/>
      <c r="B9" s="1231"/>
      <c r="C9" s="67" t="s">
        <v>460</v>
      </c>
    </row>
    <row r="10" spans="1:3">
      <c r="A10" s="1226" t="s">
        <v>461</v>
      </c>
      <c r="B10" s="1229" t="s">
        <v>462</v>
      </c>
      <c r="C10" s="67" t="s">
        <v>463</v>
      </c>
    </row>
    <row r="11" spans="1:3">
      <c r="A11" s="1228"/>
      <c r="B11" s="1231"/>
      <c r="C11" s="67" t="s">
        <v>464</v>
      </c>
    </row>
    <row r="12" spans="1:3">
      <c r="A12" s="68" t="s">
        <v>465</v>
      </c>
      <c r="B12" s="69" t="s">
        <v>466</v>
      </c>
      <c r="C12" s="67" t="s">
        <v>467</v>
      </c>
    </row>
    <row r="13" spans="1:3">
      <c r="A13" s="1226" t="s">
        <v>468</v>
      </c>
      <c r="B13" s="1229" t="s">
        <v>469</v>
      </c>
      <c r="C13" s="67" t="s">
        <v>470</v>
      </c>
    </row>
    <row r="14" spans="1:3">
      <c r="A14" s="1228"/>
      <c r="B14" s="1231"/>
      <c r="C14" s="67" t="s">
        <v>471</v>
      </c>
    </row>
    <row r="15" spans="1:3">
      <c r="A15" s="68" t="s">
        <v>472</v>
      </c>
      <c r="B15" s="69" t="s">
        <v>473</v>
      </c>
      <c r="C15" s="67" t="s">
        <v>474</v>
      </c>
    </row>
    <row r="16" spans="1:3">
      <c r="A16" s="68" t="s">
        <v>475</v>
      </c>
      <c r="B16" s="69" t="s">
        <v>476</v>
      </c>
      <c r="C16" s="67" t="s">
        <v>477</v>
      </c>
    </row>
    <row r="17" spans="1:3">
      <c r="A17" s="1226" t="s">
        <v>478</v>
      </c>
      <c r="B17" s="1229" t="s">
        <v>479</v>
      </c>
      <c r="C17" s="67" t="s">
        <v>480</v>
      </c>
    </row>
    <row r="18" spans="1:3">
      <c r="A18" s="1227"/>
      <c r="B18" s="1230"/>
      <c r="C18" s="67" t="s">
        <v>481</v>
      </c>
    </row>
    <row r="19" spans="1:3">
      <c r="A19" s="1227"/>
      <c r="B19" s="1230"/>
      <c r="C19" s="67" t="s">
        <v>482</v>
      </c>
    </row>
    <row r="20" spans="1:3">
      <c r="A20" s="1227"/>
      <c r="B20" s="1230"/>
      <c r="C20" s="67" t="s">
        <v>483</v>
      </c>
    </row>
    <row r="21" spans="1:3">
      <c r="A21" s="1227"/>
      <c r="B21" s="1230"/>
      <c r="C21" s="67" t="s">
        <v>484</v>
      </c>
    </row>
    <row r="22" spans="1:3">
      <c r="A22" s="1226" t="s">
        <v>485</v>
      </c>
      <c r="B22" s="1229" t="s">
        <v>486</v>
      </c>
      <c r="C22" s="67" t="s">
        <v>487</v>
      </c>
    </row>
    <row r="23" spans="1:3">
      <c r="A23" s="1227"/>
      <c r="B23" s="1230"/>
      <c r="C23" s="67" t="s">
        <v>488</v>
      </c>
    </row>
    <row r="24" spans="1:3">
      <c r="A24" s="1228"/>
      <c r="B24" s="1231"/>
      <c r="C24" s="67" t="s">
        <v>489</v>
      </c>
    </row>
    <row r="25" spans="1:3">
      <c r="A25" s="1226" t="s">
        <v>490</v>
      </c>
      <c r="B25" s="1229" t="s">
        <v>491</v>
      </c>
      <c r="C25" s="67" t="s">
        <v>492</v>
      </c>
    </row>
    <row r="26" spans="1:3">
      <c r="A26" s="1227"/>
      <c r="B26" s="1230"/>
      <c r="C26" s="67" t="s">
        <v>493</v>
      </c>
    </row>
    <row r="27" spans="1:3">
      <c r="A27" s="1227"/>
      <c r="B27" s="1230"/>
      <c r="C27" s="67" t="s">
        <v>494</v>
      </c>
    </row>
    <row r="28" spans="1:3">
      <c r="A28" s="1227"/>
      <c r="B28" s="1230"/>
      <c r="C28" s="67" t="s">
        <v>495</v>
      </c>
    </row>
    <row r="29" spans="1:3">
      <c r="A29" s="1227"/>
      <c r="B29" s="1230"/>
      <c r="C29" s="67" t="s">
        <v>496</v>
      </c>
    </row>
    <row r="30" spans="1:3">
      <c r="A30" s="1227"/>
      <c r="B30" s="1230"/>
      <c r="C30" s="67" t="s">
        <v>497</v>
      </c>
    </row>
    <row r="31" spans="1:3">
      <c r="A31" s="1228"/>
      <c r="B31" s="1231"/>
      <c r="C31" s="67" t="s">
        <v>498</v>
      </c>
    </row>
    <row r="32" spans="1:3">
      <c r="A32" s="1226" t="s">
        <v>499</v>
      </c>
      <c r="B32" s="1229" t="s">
        <v>500</v>
      </c>
      <c r="C32" s="67" t="s">
        <v>501</v>
      </c>
    </row>
    <row r="33" spans="1:3">
      <c r="A33" s="1228"/>
      <c r="B33" s="1231"/>
      <c r="C33" s="67" t="s">
        <v>500</v>
      </c>
    </row>
    <row r="34" spans="1:3">
      <c r="A34" s="1226" t="s">
        <v>502</v>
      </c>
      <c r="B34" s="1229" t="s">
        <v>503</v>
      </c>
      <c r="C34" s="67" t="s">
        <v>504</v>
      </c>
    </row>
    <row r="35" spans="1:3">
      <c r="A35" s="1227"/>
      <c r="B35" s="1230"/>
      <c r="C35" s="67" t="s">
        <v>505</v>
      </c>
    </row>
    <row r="36" spans="1:3">
      <c r="A36" s="1227"/>
      <c r="B36" s="1230"/>
      <c r="C36" s="67" t="s">
        <v>506</v>
      </c>
    </row>
    <row r="37" spans="1:3">
      <c r="A37" s="1227"/>
      <c r="B37" s="1230"/>
      <c r="C37" s="67" t="s">
        <v>507</v>
      </c>
    </row>
    <row r="38" spans="1:3">
      <c r="A38" s="1227"/>
      <c r="B38" s="1230"/>
      <c r="C38" s="67" t="s">
        <v>508</v>
      </c>
    </row>
    <row r="39" spans="1:3">
      <c r="A39" s="1228"/>
      <c r="B39" s="1231"/>
      <c r="C39" s="67" t="s">
        <v>509</v>
      </c>
    </row>
    <row r="40" spans="1:3">
      <c r="A40" s="68" t="s">
        <v>510</v>
      </c>
      <c r="B40" s="69" t="s">
        <v>511</v>
      </c>
      <c r="C40" s="67" t="s">
        <v>512</v>
      </c>
    </row>
    <row r="41" spans="1:3">
      <c r="A41" s="1226" t="s">
        <v>513</v>
      </c>
      <c r="B41" s="1229" t="s">
        <v>514</v>
      </c>
      <c r="C41" s="67" t="s">
        <v>515</v>
      </c>
    </row>
    <row r="42" spans="1:3">
      <c r="A42" s="1227"/>
      <c r="B42" s="1230"/>
      <c r="C42" s="67" t="s">
        <v>516</v>
      </c>
    </row>
    <row r="43" spans="1:3">
      <c r="A43" s="1227"/>
      <c r="B43" s="1230"/>
      <c r="C43" s="67" t="s">
        <v>517</v>
      </c>
    </row>
    <row r="44" spans="1:3">
      <c r="A44" s="1227"/>
      <c r="B44" s="1230"/>
      <c r="C44" s="67" t="s">
        <v>518</v>
      </c>
    </row>
    <row r="45" spans="1:3">
      <c r="A45" s="1228"/>
      <c r="B45" s="1231"/>
      <c r="C45" s="67" t="s">
        <v>519</v>
      </c>
    </row>
    <row r="46" spans="1:3">
      <c r="A46" s="1226" t="s">
        <v>520</v>
      </c>
      <c r="B46" s="1229" t="s">
        <v>521</v>
      </c>
      <c r="C46" s="67" t="s">
        <v>522</v>
      </c>
    </row>
    <row r="47" spans="1:3">
      <c r="A47" s="1227"/>
      <c r="B47" s="1230"/>
      <c r="C47" s="67" t="s">
        <v>523</v>
      </c>
    </row>
    <row r="48" spans="1:3">
      <c r="A48" s="1227"/>
      <c r="B48" s="1230"/>
      <c r="C48" s="67" t="s">
        <v>524</v>
      </c>
    </row>
    <row r="49" spans="1:3">
      <c r="A49" s="1227"/>
      <c r="B49" s="1230"/>
      <c r="C49" s="67" t="s">
        <v>525</v>
      </c>
    </row>
    <row r="50" spans="1:3">
      <c r="A50" s="1227"/>
      <c r="B50" s="1230"/>
      <c r="C50" s="67" t="s">
        <v>526</v>
      </c>
    </row>
    <row r="51" spans="1:3">
      <c r="A51" s="1228"/>
      <c r="B51" s="1231"/>
      <c r="C51" s="67" t="s">
        <v>527</v>
      </c>
    </row>
    <row r="52" spans="1:3">
      <c r="A52" s="1226" t="s">
        <v>528</v>
      </c>
      <c r="B52" s="1229" t="s">
        <v>529</v>
      </c>
      <c r="C52" s="67" t="s">
        <v>530</v>
      </c>
    </row>
    <row r="53" spans="1:3">
      <c r="A53" s="1227"/>
      <c r="B53" s="1230"/>
      <c r="C53" s="67" t="s">
        <v>531</v>
      </c>
    </row>
    <row r="54" spans="1:3">
      <c r="A54" s="1228"/>
      <c r="B54" s="1231"/>
      <c r="C54" s="67" t="s">
        <v>532</v>
      </c>
    </row>
    <row r="55" spans="1:3">
      <c r="A55" s="1226" t="s">
        <v>533</v>
      </c>
      <c r="B55" s="1229" t="s">
        <v>534</v>
      </c>
      <c r="C55" s="67" t="s">
        <v>535</v>
      </c>
    </row>
    <row r="56" spans="1:3">
      <c r="A56" s="1227"/>
      <c r="B56" s="1230"/>
      <c r="C56" s="67" t="s">
        <v>536</v>
      </c>
    </row>
    <row r="57" spans="1:3">
      <c r="A57" s="1227"/>
      <c r="B57" s="1230"/>
      <c r="C57" s="67" t="s">
        <v>537</v>
      </c>
    </row>
    <row r="58" spans="1:3">
      <c r="A58" s="1227"/>
      <c r="B58" s="1230"/>
      <c r="C58" s="67" t="s">
        <v>538</v>
      </c>
    </row>
    <row r="59" spans="1:3">
      <c r="A59" s="1227"/>
      <c r="B59" s="1230"/>
      <c r="C59" s="67" t="s">
        <v>539</v>
      </c>
    </row>
    <row r="60" spans="1:3">
      <c r="A60" s="1227"/>
      <c r="B60" s="1230"/>
      <c r="C60" s="67" t="s">
        <v>540</v>
      </c>
    </row>
    <row r="61" spans="1:3">
      <c r="A61" s="1227"/>
      <c r="B61" s="1230"/>
      <c r="C61" s="67" t="s">
        <v>541</v>
      </c>
    </row>
    <row r="62" spans="1:3">
      <c r="A62" s="1228"/>
      <c r="B62" s="1231"/>
      <c r="C62" s="67" t="s">
        <v>542</v>
      </c>
    </row>
    <row r="63" spans="1:3">
      <c r="A63" s="1226" t="s">
        <v>543</v>
      </c>
      <c r="B63" s="1229" t="s">
        <v>544</v>
      </c>
      <c r="C63" s="67" t="s">
        <v>545</v>
      </c>
    </row>
    <row r="64" spans="1:3">
      <c r="A64" s="1227"/>
      <c r="B64" s="1230"/>
      <c r="C64" s="67" t="s">
        <v>546</v>
      </c>
    </row>
    <row r="65" spans="1:3">
      <c r="A65" s="1227"/>
      <c r="B65" s="1230"/>
      <c r="C65" s="67" t="s">
        <v>547</v>
      </c>
    </row>
    <row r="66" spans="1:3">
      <c r="A66" s="1227"/>
      <c r="B66" s="1230"/>
      <c r="C66" s="67" t="s">
        <v>548</v>
      </c>
    </row>
    <row r="67" spans="1:3">
      <c r="A67" s="1228"/>
      <c r="B67" s="1231"/>
      <c r="C67" s="67" t="s">
        <v>549</v>
      </c>
    </row>
    <row r="68" spans="1:3">
      <c r="A68" s="1226" t="s">
        <v>550</v>
      </c>
      <c r="B68" s="1229" t="s">
        <v>551</v>
      </c>
      <c r="C68" s="67" t="s">
        <v>552</v>
      </c>
    </row>
    <row r="69" spans="1:3">
      <c r="A69" s="1227"/>
      <c r="B69" s="1230"/>
      <c r="C69" s="67" t="s">
        <v>553</v>
      </c>
    </row>
    <row r="70" spans="1:3">
      <c r="A70" s="1227"/>
      <c r="B70" s="1230"/>
      <c r="C70" s="67" t="s">
        <v>554</v>
      </c>
    </row>
    <row r="71" spans="1:3">
      <c r="A71" s="1228"/>
      <c r="B71" s="1231"/>
      <c r="C71" s="67" t="s">
        <v>555</v>
      </c>
    </row>
    <row r="72" spans="1:3">
      <c r="A72" s="1226" t="s">
        <v>556</v>
      </c>
      <c r="B72" s="1229" t="s">
        <v>557</v>
      </c>
      <c r="C72" s="67" t="s">
        <v>558</v>
      </c>
    </row>
    <row r="73" spans="1:3">
      <c r="A73" s="1227"/>
      <c r="B73" s="1230"/>
      <c r="C73" s="67" t="s">
        <v>559</v>
      </c>
    </row>
    <row r="74" spans="1:3">
      <c r="A74" s="1228"/>
      <c r="B74" s="1231"/>
      <c r="C74" s="67" t="s">
        <v>560</v>
      </c>
    </row>
    <row r="75" spans="1:3">
      <c r="A75" s="1226" t="s">
        <v>561</v>
      </c>
      <c r="B75" s="1229" t="s">
        <v>562</v>
      </c>
      <c r="C75" s="67" t="s">
        <v>563</v>
      </c>
    </row>
    <row r="76" spans="1:3">
      <c r="A76" s="1227"/>
      <c r="B76" s="1230"/>
      <c r="C76" s="67" t="s">
        <v>564</v>
      </c>
    </row>
    <row r="77" spans="1:3">
      <c r="A77" s="1228"/>
      <c r="B77" s="1231"/>
      <c r="C77" s="67" t="s">
        <v>565</v>
      </c>
    </row>
    <row r="78" spans="1:3">
      <c r="A78" s="1226" t="s">
        <v>566</v>
      </c>
      <c r="B78" s="1229" t="s">
        <v>567</v>
      </c>
      <c r="C78" s="67" t="s">
        <v>568</v>
      </c>
    </row>
    <row r="79" spans="1:3">
      <c r="A79" s="1228"/>
      <c r="B79" s="1231"/>
      <c r="C79" s="67" t="s">
        <v>569</v>
      </c>
    </row>
    <row r="80" spans="1:3">
      <c r="A80" s="1226" t="s">
        <v>570</v>
      </c>
      <c r="B80" s="1229" t="s">
        <v>571</v>
      </c>
      <c r="C80" s="67" t="s">
        <v>572</v>
      </c>
    </row>
    <row r="81" spans="1:3">
      <c r="A81" s="1228"/>
      <c r="B81" s="1231"/>
      <c r="C81" s="67" t="s">
        <v>573</v>
      </c>
    </row>
    <row r="82" spans="1:3">
      <c r="A82" s="1226" t="s">
        <v>574</v>
      </c>
      <c r="B82" s="1229" t="s">
        <v>575</v>
      </c>
      <c r="C82" s="67" t="s">
        <v>576</v>
      </c>
    </row>
    <row r="83" spans="1:3">
      <c r="A83" s="1227"/>
      <c r="B83" s="1230"/>
      <c r="C83" s="67" t="s">
        <v>577</v>
      </c>
    </row>
    <row r="84" spans="1:3">
      <c r="A84" s="1228"/>
      <c r="B84" s="1231"/>
      <c r="C84" s="67" t="s">
        <v>578</v>
      </c>
    </row>
    <row r="85" spans="1:3">
      <c r="A85" s="68" t="s">
        <v>579</v>
      </c>
      <c r="B85" s="69" t="s">
        <v>580</v>
      </c>
      <c r="C85" s="67" t="s">
        <v>581</v>
      </c>
    </row>
    <row r="86" spans="1:3">
      <c r="A86" s="1226" t="s">
        <v>582</v>
      </c>
      <c r="B86" s="1229" t="s">
        <v>583</v>
      </c>
      <c r="C86" s="67" t="s">
        <v>584</v>
      </c>
    </row>
    <row r="87" spans="1:3">
      <c r="A87" s="1227"/>
      <c r="B87" s="1230"/>
      <c r="C87" s="67" t="s">
        <v>585</v>
      </c>
    </row>
    <row r="88" spans="1:3">
      <c r="A88" s="1227"/>
      <c r="B88" s="1230"/>
      <c r="C88" s="67" t="s">
        <v>586</v>
      </c>
    </row>
    <row r="89" spans="1:3">
      <c r="A89" s="1228"/>
      <c r="B89" s="1231"/>
      <c r="C89" s="67" t="s">
        <v>587</v>
      </c>
    </row>
    <row r="90" spans="1:3">
      <c r="A90" s="1226" t="s">
        <v>588</v>
      </c>
      <c r="B90" s="1229" t="s">
        <v>589</v>
      </c>
      <c r="C90" s="67" t="s">
        <v>590</v>
      </c>
    </row>
    <row r="91" spans="1:3">
      <c r="A91" s="1227"/>
      <c r="B91" s="1230"/>
      <c r="C91" s="67" t="s">
        <v>591</v>
      </c>
    </row>
    <row r="92" spans="1:3">
      <c r="A92" s="1227"/>
      <c r="B92" s="1230"/>
      <c r="C92" s="67" t="s">
        <v>592</v>
      </c>
    </row>
    <row r="93" spans="1:3">
      <c r="A93" s="1227"/>
      <c r="B93" s="1230"/>
      <c r="C93" s="67" t="s">
        <v>593</v>
      </c>
    </row>
    <row r="94" spans="1:3">
      <c r="A94" s="1227"/>
      <c r="B94" s="1230"/>
      <c r="C94" s="67" t="s">
        <v>594</v>
      </c>
    </row>
    <row r="95" spans="1:3">
      <c r="A95" s="1227"/>
      <c r="B95" s="1230"/>
      <c r="C95" s="67" t="s">
        <v>595</v>
      </c>
    </row>
    <row r="96" spans="1:3">
      <c r="A96" s="1227"/>
      <c r="B96" s="1230"/>
      <c r="C96" s="67" t="s">
        <v>589</v>
      </c>
    </row>
    <row r="97" spans="1:3">
      <c r="A97" s="1228"/>
      <c r="B97" s="1231"/>
      <c r="C97" s="67" t="s">
        <v>596</v>
      </c>
    </row>
    <row r="98" spans="1:3">
      <c r="A98" s="1226" t="s">
        <v>597</v>
      </c>
      <c r="B98" s="1229" t="s">
        <v>598</v>
      </c>
      <c r="C98" s="67" t="s">
        <v>599</v>
      </c>
    </row>
    <row r="99" spans="1:3">
      <c r="A99" s="1228"/>
      <c r="B99" s="1231"/>
      <c r="C99" s="67" t="s">
        <v>600</v>
      </c>
    </row>
  </sheetData>
  <mergeCells count="46">
    <mergeCell ref="A2:A5"/>
    <mergeCell ref="B2:B5"/>
    <mergeCell ref="A7:A9"/>
    <mergeCell ref="B7:B9"/>
    <mergeCell ref="A10:A11"/>
    <mergeCell ref="B10:B11"/>
    <mergeCell ref="A13:A14"/>
    <mergeCell ref="B13:B14"/>
    <mergeCell ref="A17:A21"/>
    <mergeCell ref="B17:B21"/>
    <mergeCell ref="A22:A24"/>
    <mergeCell ref="B22:B24"/>
    <mergeCell ref="A25:A31"/>
    <mergeCell ref="B25:B31"/>
    <mergeCell ref="A32:A33"/>
    <mergeCell ref="B32:B33"/>
    <mergeCell ref="A34:A39"/>
    <mergeCell ref="B34:B39"/>
    <mergeCell ref="A41:A45"/>
    <mergeCell ref="B41:B45"/>
    <mergeCell ref="A46:A51"/>
    <mergeCell ref="B46:B51"/>
    <mergeCell ref="A52:A54"/>
    <mergeCell ref="B52:B54"/>
    <mergeCell ref="A55:A62"/>
    <mergeCell ref="B55:B62"/>
    <mergeCell ref="A63:A67"/>
    <mergeCell ref="B63:B67"/>
    <mergeCell ref="A68:A71"/>
    <mergeCell ref="B68:B71"/>
    <mergeCell ref="A72:A74"/>
    <mergeCell ref="B72:B74"/>
    <mergeCell ref="A75:A77"/>
    <mergeCell ref="B75:B77"/>
    <mergeCell ref="A78:A79"/>
    <mergeCell ref="B78:B79"/>
    <mergeCell ref="A90:A97"/>
    <mergeCell ref="B90:B97"/>
    <mergeCell ref="A98:A99"/>
    <mergeCell ref="B98:B99"/>
    <mergeCell ref="A80:A81"/>
    <mergeCell ref="B80:B81"/>
    <mergeCell ref="A82:A84"/>
    <mergeCell ref="B82:B84"/>
    <mergeCell ref="A86:A89"/>
    <mergeCell ref="B86:B89"/>
  </mergeCells>
  <phoneticPr fontId="5"/>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9D9E-E109-4EF5-B6A2-E1ABBDE8F437}">
  <dimension ref="A1:AII10"/>
  <sheetViews>
    <sheetView topLeftCell="XT1" workbookViewId="0">
      <selection activeCell="YJ2" sqref="YJ2"/>
    </sheetView>
  </sheetViews>
  <sheetFormatPr defaultColWidth="8.625" defaultRowHeight="15.75"/>
  <cols>
    <col min="1" max="27" width="8.625" style="32"/>
    <col min="28" max="28" width="8.875" style="32" bestFit="1" customWidth="1"/>
    <col min="29" max="16384" width="8.625" style="32"/>
  </cols>
  <sheetData>
    <row r="1" spans="1:919" s="36" customFormat="1" ht="28.5" customHeight="1">
      <c r="A1" s="784" t="s">
        <v>196</v>
      </c>
      <c r="B1" s="784" t="s">
        <v>210</v>
      </c>
      <c r="C1" s="784" t="s">
        <v>198</v>
      </c>
      <c r="D1" s="784" t="s">
        <v>200</v>
      </c>
      <c r="E1" s="784" t="s">
        <v>201</v>
      </c>
      <c r="F1" s="784" t="s">
        <v>207</v>
      </c>
      <c r="G1" s="784" t="s">
        <v>225</v>
      </c>
      <c r="H1" s="784" t="s">
        <v>206</v>
      </c>
      <c r="I1" s="785" t="s">
        <v>204</v>
      </c>
      <c r="J1" s="784" t="s">
        <v>205</v>
      </c>
      <c r="K1" s="785" t="s">
        <v>203</v>
      </c>
      <c r="L1" s="785" t="s">
        <v>313</v>
      </c>
      <c r="M1" s="785" t="s">
        <v>314</v>
      </c>
      <c r="N1" s="784" t="s">
        <v>214</v>
      </c>
      <c r="O1" s="784" t="s">
        <v>315</v>
      </c>
      <c r="P1" s="784" t="s">
        <v>312</v>
      </c>
      <c r="Q1" s="784" t="s">
        <v>316</v>
      </c>
      <c r="R1" s="784" t="s">
        <v>317</v>
      </c>
      <c r="S1" s="40" t="s">
        <v>318</v>
      </c>
      <c r="T1" s="40" t="s">
        <v>319</v>
      </c>
      <c r="U1" s="40" t="s">
        <v>320</v>
      </c>
      <c r="V1" s="40" t="s">
        <v>321</v>
      </c>
      <c r="W1" s="40" t="s">
        <v>322</v>
      </c>
      <c r="X1" s="786" t="s">
        <v>219</v>
      </c>
      <c r="Y1" s="786" t="s">
        <v>217</v>
      </c>
      <c r="Z1" s="786" t="s">
        <v>218</v>
      </c>
      <c r="AA1" s="786" t="s">
        <v>311</v>
      </c>
      <c r="AB1" s="786" t="s">
        <v>260</v>
      </c>
      <c r="AC1" s="787" t="s">
        <v>261</v>
      </c>
      <c r="AD1" s="787" t="s">
        <v>210</v>
      </c>
      <c r="AE1" s="787" t="s">
        <v>263</v>
      </c>
      <c r="AF1" s="787" t="s">
        <v>262</v>
      </c>
      <c r="AG1" s="787" t="s">
        <v>201</v>
      </c>
      <c r="AH1" s="787" t="s">
        <v>207</v>
      </c>
      <c r="AI1" s="787" t="s">
        <v>264</v>
      </c>
      <c r="AJ1" s="41" t="s">
        <v>206</v>
      </c>
      <c r="AK1" s="41" t="s">
        <v>226</v>
      </c>
      <c r="AL1" s="41" t="s">
        <v>227</v>
      </c>
      <c r="AM1" s="41" t="s">
        <v>228</v>
      </c>
      <c r="AN1" s="41" t="s">
        <v>323</v>
      </c>
      <c r="AO1" s="41" t="s">
        <v>324</v>
      </c>
      <c r="AP1" s="787" t="s">
        <v>214</v>
      </c>
      <c r="AQ1" s="42"/>
      <c r="AR1" s="80" t="s">
        <v>232</v>
      </c>
      <c r="AS1" s="81" t="s">
        <v>326</v>
      </c>
      <c r="AT1" s="81" t="s">
        <v>327</v>
      </c>
      <c r="AU1" s="80" t="s">
        <v>328</v>
      </c>
      <c r="AV1" s="80" t="s">
        <v>303</v>
      </c>
      <c r="AW1" s="80" t="s">
        <v>329</v>
      </c>
      <c r="AX1" s="80" t="s">
        <v>330</v>
      </c>
      <c r="AY1" s="80" t="s">
        <v>232</v>
      </c>
      <c r="AZ1" s="81" t="s">
        <v>326</v>
      </c>
      <c r="BA1" s="81" t="s">
        <v>327</v>
      </c>
      <c r="BB1" s="80" t="s">
        <v>303</v>
      </c>
      <c r="BC1" s="80" t="s">
        <v>329</v>
      </c>
      <c r="BD1" s="80" t="s">
        <v>330</v>
      </c>
      <c r="BE1" s="80" t="s">
        <v>331</v>
      </c>
      <c r="BF1" s="80" t="s">
        <v>332</v>
      </c>
      <c r="BG1" s="80" t="s">
        <v>333</v>
      </c>
      <c r="BH1" s="80" t="s">
        <v>172</v>
      </c>
      <c r="BI1" s="80" t="s">
        <v>334</v>
      </c>
      <c r="BJ1" s="80" t="s">
        <v>335</v>
      </c>
      <c r="BK1" s="80" t="s">
        <v>336</v>
      </c>
      <c r="BL1" s="80" t="s">
        <v>329</v>
      </c>
      <c r="BM1" s="80" t="s">
        <v>339</v>
      </c>
      <c r="BN1" s="80" t="s">
        <v>337</v>
      </c>
      <c r="BO1" s="80" t="s">
        <v>338</v>
      </c>
      <c r="BP1" s="80" t="s">
        <v>96</v>
      </c>
      <c r="BQ1" s="80" t="s">
        <v>340</v>
      </c>
      <c r="BR1" s="80" t="s">
        <v>94</v>
      </c>
      <c r="BS1" s="80" t="s">
        <v>33</v>
      </c>
      <c r="BT1" s="80" t="s">
        <v>329</v>
      </c>
      <c r="BU1" s="80" t="s">
        <v>330</v>
      </c>
      <c r="BV1" s="80" t="s">
        <v>331</v>
      </c>
      <c r="BW1" s="80" t="s">
        <v>341</v>
      </c>
      <c r="BX1" s="80" t="s">
        <v>343</v>
      </c>
      <c r="BY1" s="80" t="s">
        <v>344</v>
      </c>
      <c r="BZ1" s="80" t="s">
        <v>345</v>
      </c>
      <c r="CA1" s="80" t="s">
        <v>342</v>
      </c>
      <c r="CB1" s="80" t="s">
        <v>348</v>
      </c>
      <c r="CC1" s="80" t="s">
        <v>334</v>
      </c>
      <c r="CD1" s="80" t="s">
        <v>335</v>
      </c>
      <c r="CE1" s="80" t="s">
        <v>336</v>
      </c>
      <c r="CF1" s="80" t="s">
        <v>346</v>
      </c>
      <c r="CG1" s="80" t="s">
        <v>347</v>
      </c>
      <c r="CH1" s="80" t="s">
        <v>337</v>
      </c>
      <c r="CI1" s="80" t="s">
        <v>338</v>
      </c>
      <c r="CJ1" s="80" t="s">
        <v>96</v>
      </c>
      <c r="CK1" s="80" t="s">
        <v>340</v>
      </c>
      <c r="CL1" s="80" t="s">
        <v>94</v>
      </c>
      <c r="CM1" s="80" t="s">
        <v>33</v>
      </c>
      <c r="CN1" s="80" t="s">
        <v>329</v>
      </c>
      <c r="CO1" s="80" t="s">
        <v>330</v>
      </c>
      <c r="CP1" s="80" t="s">
        <v>232</v>
      </c>
      <c r="CQ1" s="81" t="s">
        <v>326</v>
      </c>
      <c r="CR1" s="81" t="s">
        <v>327</v>
      </c>
      <c r="CS1" s="80" t="s">
        <v>303</v>
      </c>
      <c r="CT1" s="80" t="s">
        <v>329</v>
      </c>
      <c r="CU1" s="80" t="s">
        <v>330</v>
      </c>
      <c r="CV1" s="80" t="s">
        <v>349</v>
      </c>
      <c r="CW1" s="80" t="s">
        <v>351</v>
      </c>
      <c r="CX1" s="80" t="s">
        <v>350</v>
      </c>
      <c r="CY1" s="80" t="s">
        <v>352</v>
      </c>
      <c r="CZ1" s="80" t="s">
        <v>345</v>
      </c>
      <c r="DA1" s="80" t="s">
        <v>353</v>
      </c>
      <c r="DB1" s="80" t="s">
        <v>337</v>
      </c>
      <c r="DC1" s="80" t="s">
        <v>338</v>
      </c>
      <c r="DD1" s="80" t="s">
        <v>96</v>
      </c>
      <c r="DE1" s="80" t="s">
        <v>340</v>
      </c>
      <c r="DF1" s="80" t="s">
        <v>94</v>
      </c>
      <c r="DG1" s="80" t="s">
        <v>33</v>
      </c>
      <c r="DH1" s="80" t="s">
        <v>329</v>
      </c>
      <c r="DI1" s="80" t="s">
        <v>330</v>
      </c>
      <c r="DJ1" s="80" t="s">
        <v>349</v>
      </c>
      <c r="DK1" s="80" t="s">
        <v>354</v>
      </c>
      <c r="DL1" s="80" t="s">
        <v>355</v>
      </c>
      <c r="DM1" s="80" t="s">
        <v>356</v>
      </c>
      <c r="DN1" s="80" t="s">
        <v>337</v>
      </c>
      <c r="DO1" s="80" t="s">
        <v>338</v>
      </c>
      <c r="DP1" s="80" t="s">
        <v>96</v>
      </c>
      <c r="DQ1" s="80" t="s">
        <v>340</v>
      </c>
      <c r="DR1" s="80" t="s">
        <v>94</v>
      </c>
      <c r="DS1" s="80" t="s">
        <v>33</v>
      </c>
      <c r="DT1" s="80" t="s">
        <v>329</v>
      </c>
      <c r="DU1" s="80" t="s">
        <v>330</v>
      </c>
      <c r="DV1" s="80" t="s">
        <v>349</v>
      </c>
      <c r="DW1" s="80" t="s">
        <v>357</v>
      </c>
      <c r="DX1" s="80" t="s">
        <v>358</v>
      </c>
      <c r="DY1" s="80" t="s">
        <v>359</v>
      </c>
      <c r="DZ1" s="80" t="s">
        <v>337</v>
      </c>
      <c r="EA1" s="80" t="s">
        <v>338</v>
      </c>
      <c r="EB1" s="80" t="s">
        <v>96</v>
      </c>
      <c r="EC1" s="80" t="s">
        <v>340</v>
      </c>
      <c r="ED1" s="80" t="s">
        <v>94</v>
      </c>
      <c r="EE1" s="80" t="s">
        <v>33</v>
      </c>
      <c r="EF1" s="80" t="s">
        <v>329</v>
      </c>
      <c r="EG1" s="80" t="s">
        <v>360</v>
      </c>
      <c r="EH1" s="80" t="s">
        <v>349</v>
      </c>
      <c r="EI1" s="80" t="s">
        <v>361</v>
      </c>
      <c r="EJ1" s="80" t="s">
        <v>362</v>
      </c>
      <c r="EK1" s="80" t="s">
        <v>363</v>
      </c>
      <c r="EL1" s="80" t="s">
        <v>364</v>
      </c>
      <c r="EM1" s="80" t="s">
        <v>365</v>
      </c>
      <c r="EN1" s="80" t="s">
        <v>329</v>
      </c>
      <c r="EO1" s="80" t="s">
        <v>339</v>
      </c>
      <c r="EP1" s="80" t="s">
        <v>366</v>
      </c>
      <c r="EQ1" s="80" t="s">
        <v>367</v>
      </c>
      <c r="ER1" s="80" t="s">
        <v>368</v>
      </c>
      <c r="ES1" s="80" t="s">
        <v>345</v>
      </c>
      <c r="ET1" s="80" t="s">
        <v>353</v>
      </c>
      <c r="EU1" s="80" t="s">
        <v>337</v>
      </c>
      <c r="EV1" s="80" t="s">
        <v>338</v>
      </c>
      <c r="EW1" s="80" t="s">
        <v>96</v>
      </c>
      <c r="EX1" s="80" t="s">
        <v>340</v>
      </c>
      <c r="EY1" s="80" t="s">
        <v>94</v>
      </c>
      <c r="EZ1" s="80" t="s">
        <v>33</v>
      </c>
      <c r="FA1" s="80" t="s">
        <v>329</v>
      </c>
      <c r="FB1" s="80" t="s">
        <v>360</v>
      </c>
      <c r="FC1" s="80" t="s">
        <v>349</v>
      </c>
      <c r="FD1" s="80" t="s">
        <v>369</v>
      </c>
      <c r="FE1" s="80" t="s">
        <v>370</v>
      </c>
      <c r="FF1" s="80" t="s">
        <v>367</v>
      </c>
      <c r="FG1" s="80" t="s">
        <v>371</v>
      </c>
      <c r="FH1" s="80" t="s">
        <v>372</v>
      </c>
      <c r="FI1" s="80" t="s">
        <v>373</v>
      </c>
      <c r="FJ1" s="80" t="s">
        <v>337</v>
      </c>
      <c r="FK1" s="80" t="s">
        <v>338</v>
      </c>
      <c r="FL1" s="80" t="s">
        <v>96</v>
      </c>
      <c r="FM1" s="80" t="s">
        <v>340</v>
      </c>
      <c r="FN1" s="80" t="s">
        <v>94</v>
      </c>
      <c r="FO1" s="80" t="s">
        <v>33</v>
      </c>
      <c r="FP1" s="80" t="s">
        <v>329</v>
      </c>
      <c r="FQ1" s="80" t="s">
        <v>360</v>
      </c>
      <c r="FR1" s="80" t="s">
        <v>374</v>
      </c>
      <c r="FS1" s="80" t="s">
        <v>375</v>
      </c>
      <c r="FT1" s="80" t="s">
        <v>376</v>
      </c>
      <c r="FU1" s="80" t="s">
        <v>377</v>
      </c>
      <c r="FV1" s="80" t="s">
        <v>378</v>
      </c>
      <c r="FW1" s="80" t="s">
        <v>379</v>
      </c>
      <c r="FX1" s="80" t="s">
        <v>345</v>
      </c>
      <c r="FY1" s="80" t="s">
        <v>353</v>
      </c>
      <c r="FZ1" s="80" t="s">
        <v>337</v>
      </c>
      <c r="GA1" s="80" t="s">
        <v>338</v>
      </c>
      <c r="GB1" s="80" t="s">
        <v>96</v>
      </c>
      <c r="GC1" s="80" t="s">
        <v>340</v>
      </c>
      <c r="GD1" s="80" t="s">
        <v>94</v>
      </c>
      <c r="GE1" s="80" t="s">
        <v>33</v>
      </c>
      <c r="GF1" s="80" t="s">
        <v>329</v>
      </c>
      <c r="GG1" s="80" t="s">
        <v>360</v>
      </c>
      <c r="GH1" s="80" t="s">
        <v>349</v>
      </c>
      <c r="GI1" s="80" t="s">
        <v>380</v>
      </c>
      <c r="GJ1" s="80" t="s">
        <v>376</v>
      </c>
      <c r="GK1" s="80" t="s">
        <v>377</v>
      </c>
      <c r="GL1" s="80" t="s">
        <v>378</v>
      </c>
      <c r="GM1" s="80" t="s">
        <v>381</v>
      </c>
      <c r="GN1" s="80" t="s">
        <v>345</v>
      </c>
      <c r="GO1" s="80" t="s">
        <v>353</v>
      </c>
      <c r="GP1" s="80" t="s">
        <v>337</v>
      </c>
      <c r="GQ1" s="80" t="s">
        <v>338</v>
      </c>
      <c r="GR1" s="80" t="s">
        <v>96</v>
      </c>
      <c r="GS1" s="80" t="s">
        <v>340</v>
      </c>
      <c r="GT1" s="80" t="s">
        <v>94</v>
      </c>
      <c r="GU1" s="80" t="s">
        <v>33</v>
      </c>
      <c r="GV1" s="80" t="s">
        <v>329</v>
      </c>
      <c r="GW1" s="80" t="s">
        <v>360</v>
      </c>
      <c r="GX1" s="80" t="s">
        <v>349</v>
      </c>
      <c r="GY1" s="80" t="s">
        <v>382</v>
      </c>
      <c r="GZ1" s="80" t="s">
        <v>383</v>
      </c>
      <c r="HA1" s="80" t="s">
        <v>384</v>
      </c>
      <c r="HB1" s="80" t="s">
        <v>345</v>
      </c>
      <c r="HC1" s="80" t="s">
        <v>353</v>
      </c>
      <c r="HD1" s="80" t="s">
        <v>385</v>
      </c>
      <c r="HE1" s="80" t="s">
        <v>388</v>
      </c>
      <c r="HF1" s="80" t="s">
        <v>378</v>
      </c>
      <c r="HG1" s="80" t="s">
        <v>387</v>
      </c>
      <c r="HH1" s="80" t="s">
        <v>386</v>
      </c>
      <c r="HI1" s="80" t="s">
        <v>337</v>
      </c>
      <c r="HJ1" s="80" t="s">
        <v>338</v>
      </c>
      <c r="HK1" s="80" t="s">
        <v>96</v>
      </c>
      <c r="HL1" s="80" t="s">
        <v>340</v>
      </c>
      <c r="HM1" s="80" t="s">
        <v>94</v>
      </c>
      <c r="HN1" s="80" t="s">
        <v>33</v>
      </c>
      <c r="HO1" s="80" t="s">
        <v>329</v>
      </c>
      <c r="HP1" s="80" t="s">
        <v>360</v>
      </c>
      <c r="HQ1" s="80" t="s">
        <v>374</v>
      </c>
      <c r="HR1" s="80" t="s">
        <v>389</v>
      </c>
      <c r="HS1" s="80" t="s">
        <v>376</v>
      </c>
      <c r="HT1" s="80" t="s">
        <v>377</v>
      </c>
      <c r="HU1" s="80" t="s">
        <v>378</v>
      </c>
      <c r="HV1" s="80" t="s">
        <v>391</v>
      </c>
      <c r="HW1" s="80" t="s">
        <v>345</v>
      </c>
      <c r="HX1" s="80" t="s">
        <v>353</v>
      </c>
      <c r="HY1" s="80" t="s">
        <v>337</v>
      </c>
      <c r="HZ1" s="80" t="s">
        <v>338</v>
      </c>
      <c r="IA1" s="80" t="s">
        <v>96</v>
      </c>
      <c r="IB1" s="80" t="s">
        <v>340</v>
      </c>
      <c r="IC1" s="80" t="s">
        <v>94</v>
      </c>
      <c r="ID1" s="80" t="s">
        <v>33</v>
      </c>
      <c r="IE1" s="80" t="s">
        <v>329</v>
      </c>
      <c r="IF1" s="80" t="s">
        <v>360</v>
      </c>
      <c r="IG1" s="80" t="s">
        <v>374</v>
      </c>
      <c r="IH1" s="80" t="s">
        <v>390</v>
      </c>
      <c r="II1" s="80" t="s">
        <v>376</v>
      </c>
      <c r="IJ1" s="80" t="s">
        <v>377</v>
      </c>
      <c r="IK1" s="80" t="s">
        <v>392</v>
      </c>
      <c r="IL1" s="80" t="s">
        <v>345</v>
      </c>
      <c r="IM1" s="80" t="s">
        <v>353</v>
      </c>
      <c r="IN1" s="80" t="s">
        <v>337</v>
      </c>
      <c r="IO1" s="80" t="s">
        <v>338</v>
      </c>
      <c r="IP1" s="80" t="s">
        <v>96</v>
      </c>
      <c r="IQ1" s="80" t="s">
        <v>340</v>
      </c>
      <c r="IR1" s="80" t="s">
        <v>94</v>
      </c>
      <c r="IS1" s="80" t="s">
        <v>33</v>
      </c>
      <c r="IT1" s="80" t="s">
        <v>329</v>
      </c>
      <c r="IU1" s="80" t="s">
        <v>360</v>
      </c>
      <c r="IV1" s="80" t="s">
        <v>374</v>
      </c>
      <c r="IW1" s="80" t="s">
        <v>393</v>
      </c>
      <c r="IX1" s="80" t="s">
        <v>394</v>
      </c>
      <c r="IY1" s="80" t="s">
        <v>395</v>
      </c>
      <c r="IZ1" s="80" t="s">
        <v>396</v>
      </c>
      <c r="JA1" s="80" t="s">
        <v>397</v>
      </c>
      <c r="JB1" s="80" t="s">
        <v>337</v>
      </c>
      <c r="JC1" s="80" t="s">
        <v>338</v>
      </c>
      <c r="JD1" s="80" t="s">
        <v>96</v>
      </c>
      <c r="JE1" s="80" t="s">
        <v>340</v>
      </c>
      <c r="JF1" s="80" t="s">
        <v>94</v>
      </c>
      <c r="JG1" s="80" t="s">
        <v>33</v>
      </c>
      <c r="JH1" s="80" t="s">
        <v>329</v>
      </c>
      <c r="JI1" s="80" t="s">
        <v>360</v>
      </c>
      <c r="JJ1" s="80" t="s">
        <v>349</v>
      </c>
      <c r="JK1" s="80" t="s">
        <v>398</v>
      </c>
      <c r="JL1" s="80" t="s">
        <v>399</v>
      </c>
      <c r="JM1" s="80" t="s">
        <v>400</v>
      </c>
      <c r="JN1" s="80" t="s">
        <v>376</v>
      </c>
      <c r="JO1" s="80" t="s">
        <v>377</v>
      </c>
      <c r="JP1" s="80" t="s">
        <v>401</v>
      </c>
      <c r="JQ1" s="80" t="s">
        <v>345</v>
      </c>
      <c r="JR1" s="80" t="s">
        <v>353</v>
      </c>
      <c r="JS1" s="80" t="s">
        <v>402</v>
      </c>
      <c r="JT1" s="80" t="s">
        <v>337</v>
      </c>
      <c r="JU1" s="80" t="s">
        <v>338</v>
      </c>
      <c r="JV1" s="80" t="s">
        <v>96</v>
      </c>
      <c r="JW1" s="80" t="s">
        <v>340</v>
      </c>
      <c r="JX1" s="80" t="s">
        <v>94</v>
      </c>
      <c r="JY1" s="80" t="s">
        <v>33</v>
      </c>
      <c r="JZ1" s="80" t="s">
        <v>329</v>
      </c>
      <c r="KA1" s="80" t="s">
        <v>360</v>
      </c>
      <c r="KB1" s="80" t="s">
        <v>374</v>
      </c>
      <c r="KC1" s="80" t="s">
        <v>403</v>
      </c>
      <c r="KD1" s="80" t="s">
        <v>404</v>
      </c>
      <c r="KE1" s="80" t="s">
        <v>405</v>
      </c>
      <c r="KF1" s="80" t="s">
        <v>401</v>
      </c>
      <c r="KG1" s="80" t="s">
        <v>406</v>
      </c>
      <c r="KH1" s="80" t="s">
        <v>407</v>
      </c>
      <c r="KI1" s="80" t="s">
        <v>408</v>
      </c>
      <c r="KJ1" s="80" t="s">
        <v>409</v>
      </c>
      <c r="KK1" s="80" t="s">
        <v>410</v>
      </c>
      <c r="KL1" s="80" t="s">
        <v>376</v>
      </c>
      <c r="KM1" s="80" t="s">
        <v>377</v>
      </c>
      <c r="KN1" s="80" t="s">
        <v>411</v>
      </c>
      <c r="KO1" s="80" t="s">
        <v>412</v>
      </c>
      <c r="KP1" s="80" t="s">
        <v>337</v>
      </c>
      <c r="KQ1" s="80" t="s">
        <v>338</v>
      </c>
      <c r="KR1" s="80" t="s">
        <v>96</v>
      </c>
      <c r="KS1" s="80" t="s">
        <v>340</v>
      </c>
      <c r="KT1" s="80" t="s">
        <v>94</v>
      </c>
      <c r="KU1" s="80" t="s">
        <v>33</v>
      </c>
      <c r="KV1" s="80" t="s">
        <v>329</v>
      </c>
      <c r="KW1" s="80" t="s">
        <v>360</v>
      </c>
      <c r="KX1" s="80" t="s">
        <v>678</v>
      </c>
      <c r="KY1" s="78" t="s">
        <v>634</v>
      </c>
      <c r="KZ1" s="78" t="s">
        <v>232</v>
      </c>
      <c r="LA1" s="79" t="s">
        <v>326</v>
      </c>
      <c r="LB1" s="79" t="s">
        <v>327</v>
      </c>
      <c r="LC1" s="78" t="s">
        <v>328</v>
      </c>
      <c r="LD1" s="78" t="s">
        <v>303</v>
      </c>
      <c r="LE1" s="78" t="s">
        <v>329</v>
      </c>
      <c r="LF1" s="78" t="s">
        <v>330</v>
      </c>
      <c r="LG1" s="78" t="s">
        <v>634</v>
      </c>
      <c r="LH1" s="78" t="s">
        <v>232</v>
      </c>
      <c r="LI1" s="79" t="s">
        <v>326</v>
      </c>
      <c r="LJ1" s="79" t="s">
        <v>327</v>
      </c>
      <c r="LK1" s="78" t="s">
        <v>303</v>
      </c>
      <c r="LL1" s="78" t="s">
        <v>329</v>
      </c>
      <c r="LM1" s="78" t="s">
        <v>330</v>
      </c>
      <c r="LN1" s="78" t="s">
        <v>413</v>
      </c>
      <c r="LO1" s="78" t="s">
        <v>331</v>
      </c>
      <c r="LP1" s="78" t="s">
        <v>332</v>
      </c>
      <c r="LQ1" s="78" t="s">
        <v>333</v>
      </c>
      <c r="LR1" s="78" t="s">
        <v>172</v>
      </c>
      <c r="LS1" s="78" t="s">
        <v>334</v>
      </c>
      <c r="LT1" s="78" t="s">
        <v>335</v>
      </c>
      <c r="LU1" s="78" t="s">
        <v>336</v>
      </c>
      <c r="LV1" s="78" t="s">
        <v>329</v>
      </c>
      <c r="LW1" s="78" t="s">
        <v>339</v>
      </c>
      <c r="LX1" s="78" t="s">
        <v>337</v>
      </c>
      <c r="LY1" s="78" t="s">
        <v>338</v>
      </c>
      <c r="LZ1" s="78" t="s">
        <v>96</v>
      </c>
      <c r="MA1" s="78" t="s">
        <v>340</v>
      </c>
      <c r="MB1" s="78" t="s">
        <v>94</v>
      </c>
      <c r="MC1" s="78" t="s">
        <v>33</v>
      </c>
      <c r="MD1" s="78" t="s">
        <v>329</v>
      </c>
      <c r="ME1" s="78" t="s">
        <v>330</v>
      </c>
      <c r="MF1" s="78" t="s">
        <v>413</v>
      </c>
      <c r="MG1" s="78" t="s">
        <v>331</v>
      </c>
      <c r="MH1" s="78" t="s">
        <v>341</v>
      </c>
      <c r="MI1" s="78" t="s">
        <v>343</v>
      </c>
      <c r="MJ1" s="78" t="s">
        <v>344</v>
      </c>
      <c r="MK1" s="78" t="s">
        <v>345</v>
      </c>
      <c r="ML1" s="78" t="s">
        <v>342</v>
      </c>
      <c r="MM1" s="78" t="s">
        <v>348</v>
      </c>
      <c r="MN1" s="78" t="s">
        <v>334</v>
      </c>
      <c r="MO1" s="78" t="s">
        <v>335</v>
      </c>
      <c r="MP1" s="78" t="s">
        <v>336</v>
      </c>
      <c r="MQ1" s="78" t="s">
        <v>346</v>
      </c>
      <c r="MR1" s="78" t="s">
        <v>347</v>
      </c>
      <c r="MS1" s="78" t="s">
        <v>337</v>
      </c>
      <c r="MT1" s="78" t="s">
        <v>338</v>
      </c>
      <c r="MU1" s="78" t="s">
        <v>96</v>
      </c>
      <c r="MV1" s="78" t="s">
        <v>340</v>
      </c>
      <c r="MW1" s="78" t="s">
        <v>94</v>
      </c>
      <c r="MX1" s="78" t="s">
        <v>33</v>
      </c>
      <c r="MY1" s="78" t="s">
        <v>329</v>
      </c>
      <c r="MZ1" s="78" t="s">
        <v>330</v>
      </c>
      <c r="NA1" s="78" t="s">
        <v>634</v>
      </c>
      <c r="NB1" s="78" t="s">
        <v>232</v>
      </c>
      <c r="NC1" s="79" t="s">
        <v>326</v>
      </c>
      <c r="ND1" s="79" t="s">
        <v>327</v>
      </c>
      <c r="NE1" s="78" t="s">
        <v>303</v>
      </c>
      <c r="NF1" s="78" t="s">
        <v>329</v>
      </c>
      <c r="NG1" s="78" t="s">
        <v>330</v>
      </c>
      <c r="NH1" s="78" t="s">
        <v>414</v>
      </c>
      <c r="NI1" s="78" t="s">
        <v>349</v>
      </c>
      <c r="NJ1" s="78" t="s">
        <v>351</v>
      </c>
      <c r="NK1" s="78" t="s">
        <v>350</v>
      </c>
      <c r="NL1" s="78" t="s">
        <v>352</v>
      </c>
      <c r="NM1" s="78" t="s">
        <v>345</v>
      </c>
      <c r="NN1" s="78" t="s">
        <v>353</v>
      </c>
      <c r="NO1" s="78" t="s">
        <v>337</v>
      </c>
      <c r="NP1" s="78" t="s">
        <v>338</v>
      </c>
      <c r="NQ1" s="78" t="s">
        <v>96</v>
      </c>
      <c r="NR1" s="78" t="s">
        <v>340</v>
      </c>
      <c r="NS1" s="78" t="s">
        <v>94</v>
      </c>
      <c r="NT1" s="78" t="s">
        <v>33</v>
      </c>
      <c r="NU1" s="78" t="s">
        <v>329</v>
      </c>
      <c r="NV1" s="78" t="s">
        <v>330</v>
      </c>
      <c r="NW1" s="78" t="s">
        <v>414</v>
      </c>
      <c r="NX1" s="78" t="s">
        <v>349</v>
      </c>
      <c r="NY1" s="78" t="s">
        <v>354</v>
      </c>
      <c r="NZ1" s="78" t="s">
        <v>355</v>
      </c>
      <c r="OA1" s="78" t="s">
        <v>356</v>
      </c>
      <c r="OB1" s="78" t="s">
        <v>337</v>
      </c>
      <c r="OC1" s="78" t="s">
        <v>338</v>
      </c>
      <c r="OD1" s="78" t="s">
        <v>96</v>
      </c>
      <c r="OE1" s="78" t="s">
        <v>340</v>
      </c>
      <c r="OF1" s="78" t="s">
        <v>94</v>
      </c>
      <c r="OG1" s="78" t="s">
        <v>33</v>
      </c>
      <c r="OH1" s="78" t="s">
        <v>329</v>
      </c>
      <c r="OI1" s="78" t="s">
        <v>330</v>
      </c>
      <c r="OJ1" s="78" t="s">
        <v>413</v>
      </c>
      <c r="OK1" s="78" t="s">
        <v>349</v>
      </c>
      <c r="OL1" s="78" t="s">
        <v>357</v>
      </c>
      <c r="OM1" s="78" t="s">
        <v>358</v>
      </c>
      <c r="ON1" s="78" t="s">
        <v>359</v>
      </c>
      <c r="OO1" s="78" t="s">
        <v>337</v>
      </c>
      <c r="OP1" s="78" t="s">
        <v>338</v>
      </c>
      <c r="OQ1" s="78" t="s">
        <v>96</v>
      </c>
      <c r="OR1" s="78" t="s">
        <v>340</v>
      </c>
      <c r="OS1" s="78" t="s">
        <v>94</v>
      </c>
      <c r="OT1" s="78" t="s">
        <v>33</v>
      </c>
      <c r="OU1" s="78" t="s">
        <v>329</v>
      </c>
      <c r="OV1" s="78" t="s">
        <v>360</v>
      </c>
      <c r="OW1" s="78" t="s">
        <v>413</v>
      </c>
      <c r="OX1" s="78" t="s">
        <v>349</v>
      </c>
      <c r="OY1" s="78" t="s">
        <v>361</v>
      </c>
      <c r="OZ1" s="78" t="s">
        <v>362</v>
      </c>
      <c r="PA1" s="78" t="s">
        <v>363</v>
      </c>
      <c r="PB1" s="78" t="s">
        <v>364</v>
      </c>
      <c r="PC1" s="78" t="s">
        <v>365</v>
      </c>
      <c r="PD1" s="78" t="s">
        <v>329</v>
      </c>
      <c r="PE1" s="78" t="s">
        <v>339</v>
      </c>
      <c r="PF1" s="78" t="s">
        <v>366</v>
      </c>
      <c r="PG1" s="78" t="s">
        <v>367</v>
      </c>
      <c r="PH1" s="78" t="s">
        <v>368</v>
      </c>
      <c r="PI1" s="78" t="s">
        <v>345</v>
      </c>
      <c r="PJ1" s="78" t="s">
        <v>353</v>
      </c>
      <c r="PK1" s="78" t="s">
        <v>337</v>
      </c>
      <c r="PL1" s="78" t="s">
        <v>338</v>
      </c>
      <c r="PM1" s="78" t="s">
        <v>96</v>
      </c>
      <c r="PN1" s="78" t="s">
        <v>340</v>
      </c>
      <c r="PO1" s="78" t="s">
        <v>94</v>
      </c>
      <c r="PP1" s="78" t="s">
        <v>33</v>
      </c>
      <c r="PQ1" s="78" t="s">
        <v>329</v>
      </c>
      <c r="PR1" s="78" t="s">
        <v>360</v>
      </c>
      <c r="PS1" s="78" t="s">
        <v>413</v>
      </c>
      <c r="PT1" s="78" t="s">
        <v>349</v>
      </c>
      <c r="PU1" s="78" t="s">
        <v>369</v>
      </c>
      <c r="PV1" s="78" t="s">
        <v>370</v>
      </c>
      <c r="PW1" s="78" t="s">
        <v>367</v>
      </c>
      <c r="PX1" s="78" t="s">
        <v>371</v>
      </c>
      <c r="PY1" s="78" t="s">
        <v>372</v>
      </c>
      <c r="PZ1" s="78" t="s">
        <v>373</v>
      </c>
      <c r="QA1" s="78" t="s">
        <v>337</v>
      </c>
      <c r="QB1" s="78" t="s">
        <v>338</v>
      </c>
      <c r="QC1" s="78" t="s">
        <v>96</v>
      </c>
      <c r="QD1" s="78" t="s">
        <v>340</v>
      </c>
      <c r="QE1" s="78" t="s">
        <v>94</v>
      </c>
      <c r="QF1" s="78" t="s">
        <v>33</v>
      </c>
      <c r="QG1" s="78" t="s">
        <v>329</v>
      </c>
      <c r="QH1" s="78" t="s">
        <v>360</v>
      </c>
      <c r="QI1" s="78" t="s">
        <v>413</v>
      </c>
      <c r="QJ1" s="78" t="s">
        <v>374</v>
      </c>
      <c r="QK1" s="78" t="s">
        <v>375</v>
      </c>
      <c r="QL1" s="78" t="s">
        <v>376</v>
      </c>
      <c r="QM1" s="78" t="s">
        <v>377</v>
      </c>
      <c r="QN1" s="78" t="s">
        <v>378</v>
      </c>
      <c r="QO1" s="78" t="s">
        <v>379</v>
      </c>
      <c r="QP1" s="78" t="s">
        <v>345</v>
      </c>
      <c r="QQ1" s="78" t="s">
        <v>353</v>
      </c>
      <c r="QR1" s="78" t="s">
        <v>337</v>
      </c>
      <c r="QS1" s="78" t="s">
        <v>338</v>
      </c>
      <c r="QT1" s="78" t="s">
        <v>96</v>
      </c>
      <c r="QU1" s="78" t="s">
        <v>340</v>
      </c>
      <c r="QV1" s="78" t="s">
        <v>94</v>
      </c>
      <c r="QW1" s="78" t="s">
        <v>33</v>
      </c>
      <c r="QX1" s="78" t="s">
        <v>329</v>
      </c>
      <c r="QY1" s="78" t="s">
        <v>360</v>
      </c>
      <c r="QZ1" s="78" t="s">
        <v>413</v>
      </c>
      <c r="RA1" s="78" t="s">
        <v>349</v>
      </c>
      <c r="RB1" s="78" t="s">
        <v>380</v>
      </c>
      <c r="RC1" s="78" t="s">
        <v>376</v>
      </c>
      <c r="RD1" s="78" t="s">
        <v>377</v>
      </c>
      <c r="RE1" s="78" t="s">
        <v>378</v>
      </c>
      <c r="RF1" s="78" t="s">
        <v>381</v>
      </c>
      <c r="RG1" s="78" t="s">
        <v>345</v>
      </c>
      <c r="RH1" s="78" t="s">
        <v>353</v>
      </c>
      <c r="RI1" s="78" t="s">
        <v>337</v>
      </c>
      <c r="RJ1" s="78" t="s">
        <v>338</v>
      </c>
      <c r="RK1" s="78" t="s">
        <v>96</v>
      </c>
      <c r="RL1" s="78" t="s">
        <v>340</v>
      </c>
      <c r="RM1" s="78" t="s">
        <v>94</v>
      </c>
      <c r="RN1" s="78" t="s">
        <v>33</v>
      </c>
      <c r="RO1" s="78" t="s">
        <v>329</v>
      </c>
      <c r="RP1" s="78" t="s">
        <v>360</v>
      </c>
      <c r="RQ1" s="78" t="s">
        <v>413</v>
      </c>
      <c r="RR1" s="78" t="s">
        <v>349</v>
      </c>
      <c r="RS1" s="78" t="s">
        <v>382</v>
      </c>
      <c r="RT1" s="78" t="s">
        <v>383</v>
      </c>
      <c r="RU1" s="78" t="s">
        <v>384</v>
      </c>
      <c r="RV1" s="78" t="s">
        <v>345</v>
      </c>
      <c r="RW1" s="78" t="s">
        <v>353</v>
      </c>
      <c r="RX1" s="78" t="s">
        <v>385</v>
      </c>
      <c r="RY1" s="78" t="s">
        <v>388</v>
      </c>
      <c r="RZ1" s="78" t="s">
        <v>378</v>
      </c>
      <c r="SA1" s="78" t="s">
        <v>387</v>
      </c>
      <c r="SB1" s="78" t="s">
        <v>386</v>
      </c>
      <c r="SC1" s="78" t="s">
        <v>337</v>
      </c>
      <c r="SD1" s="78" t="s">
        <v>338</v>
      </c>
      <c r="SE1" s="78" t="s">
        <v>96</v>
      </c>
      <c r="SF1" s="78" t="s">
        <v>340</v>
      </c>
      <c r="SG1" s="78" t="s">
        <v>94</v>
      </c>
      <c r="SH1" s="78" t="s">
        <v>33</v>
      </c>
      <c r="SI1" s="78" t="s">
        <v>329</v>
      </c>
      <c r="SJ1" s="78" t="s">
        <v>360</v>
      </c>
      <c r="SK1" s="78" t="s">
        <v>413</v>
      </c>
      <c r="SL1" s="78" t="s">
        <v>374</v>
      </c>
      <c r="SM1" s="78" t="s">
        <v>389</v>
      </c>
      <c r="SN1" s="78" t="s">
        <v>376</v>
      </c>
      <c r="SO1" s="78" t="s">
        <v>377</v>
      </c>
      <c r="SP1" s="78" t="s">
        <v>378</v>
      </c>
      <c r="SQ1" s="78" t="s">
        <v>391</v>
      </c>
      <c r="SR1" s="78" t="s">
        <v>345</v>
      </c>
      <c r="SS1" s="78" t="s">
        <v>353</v>
      </c>
      <c r="ST1" s="78" t="s">
        <v>337</v>
      </c>
      <c r="SU1" s="78" t="s">
        <v>338</v>
      </c>
      <c r="SV1" s="78" t="s">
        <v>96</v>
      </c>
      <c r="SW1" s="78" t="s">
        <v>340</v>
      </c>
      <c r="SX1" s="78" t="s">
        <v>94</v>
      </c>
      <c r="SY1" s="78" t="s">
        <v>33</v>
      </c>
      <c r="SZ1" s="78" t="s">
        <v>329</v>
      </c>
      <c r="TA1" s="78" t="s">
        <v>360</v>
      </c>
      <c r="TB1" s="78" t="s">
        <v>413</v>
      </c>
      <c r="TC1" s="78" t="s">
        <v>374</v>
      </c>
      <c r="TD1" s="78" t="s">
        <v>390</v>
      </c>
      <c r="TE1" s="78" t="s">
        <v>376</v>
      </c>
      <c r="TF1" s="78" t="s">
        <v>377</v>
      </c>
      <c r="TG1" s="78" t="s">
        <v>392</v>
      </c>
      <c r="TH1" s="78" t="s">
        <v>345</v>
      </c>
      <c r="TI1" s="78" t="s">
        <v>353</v>
      </c>
      <c r="TJ1" s="78" t="s">
        <v>337</v>
      </c>
      <c r="TK1" s="78" t="s">
        <v>338</v>
      </c>
      <c r="TL1" s="78" t="s">
        <v>96</v>
      </c>
      <c r="TM1" s="78" t="s">
        <v>340</v>
      </c>
      <c r="TN1" s="78" t="s">
        <v>94</v>
      </c>
      <c r="TO1" s="78" t="s">
        <v>33</v>
      </c>
      <c r="TP1" s="78" t="s">
        <v>329</v>
      </c>
      <c r="TQ1" s="78" t="s">
        <v>360</v>
      </c>
      <c r="TR1" s="78" t="s">
        <v>413</v>
      </c>
      <c r="TS1" s="78" t="s">
        <v>374</v>
      </c>
      <c r="TT1" s="78" t="s">
        <v>393</v>
      </c>
      <c r="TU1" s="78" t="s">
        <v>394</v>
      </c>
      <c r="TV1" s="78" t="s">
        <v>395</v>
      </c>
      <c r="TW1" s="78" t="s">
        <v>396</v>
      </c>
      <c r="TX1" s="78" t="s">
        <v>397</v>
      </c>
      <c r="TY1" s="78" t="s">
        <v>337</v>
      </c>
      <c r="TZ1" s="78" t="s">
        <v>338</v>
      </c>
      <c r="UA1" s="78" t="s">
        <v>96</v>
      </c>
      <c r="UB1" s="78" t="s">
        <v>340</v>
      </c>
      <c r="UC1" s="78" t="s">
        <v>94</v>
      </c>
      <c r="UD1" s="78" t="s">
        <v>33</v>
      </c>
      <c r="UE1" s="78" t="s">
        <v>329</v>
      </c>
      <c r="UF1" s="78" t="s">
        <v>360</v>
      </c>
      <c r="UG1" s="78" t="s">
        <v>413</v>
      </c>
      <c r="UH1" s="78" t="s">
        <v>349</v>
      </c>
      <c r="UI1" s="78" t="s">
        <v>398</v>
      </c>
      <c r="UJ1" s="78" t="s">
        <v>399</v>
      </c>
      <c r="UK1" s="78" t="s">
        <v>400</v>
      </c>
      <c r="UL1" s="78" t="s">
        <v>376</v>
      </c>
      <c r="UM1" s="78" t="s">
        <v>377</v>
      </c>
      <c r="UN1" s="78" t="s">
        <v>401</v>
      </c>
      <c r="UO1" s="78" t="s">
        <v>345</v>
      </c>
      <c r="UP1" s="78" t="s">
        <v>353</v>
      </c>
      <c r="UQ1" s="78" t="s">
        <v>402</v>
      </c>
      <c r="UR1" s="78" t="s">
        <v>337</v>
      </c>
      <c r="US1" s="78" t="s">
        <v>338</v>
      </c>
      <c r="UT1" s="78" t="s">
        <v>96</v>
      </c>
      <c r="UU1" s="78" t="s">
        <v>340</v>
      </c>
      <c r="UV1" s="78" t="s">
        <v>94</v>
      </c>
      <c r="UW1" s="78" t="s">
        <v>33</v>
      </c>
      <c r="UX1" s="78" t="s">
        <v>329</v>
      </c>
      <c r="UY1" s="78" t="s">
        <v>360</v>
      </c>
      <c r="UZ1" s="78" t="s">
        <v>413</v>
      </c>
      <c r="VA1" s="78" t="s">
        <v>374</v>
      </c>
      <c r="VB1" s="78" t="s">
        <v>403</v>
      </c>
      <c r="VC1" s="78" t="s">
        <v>404</v>
      </c>
      <c r="VD1" s="78" t="s">
        <v>405</v>
      </c>
      <c r="VE1" s="78" t="s">
        <v>401</v>
      </c>
      <c r="VF1" s="78" t="s">
        <v>406</v>
      </c>
      <c r="VG1" s="78" t="s">
        <v>407</v>
      </c>
      <c r="VH1" s="78" t="s">
        <v>408</v>
      </c>
      <c r="VI1" s="78" t="s">
        <v>409</v>
      </c>
      <c r="VJ1" s="78" t="s">
        <v>410</v>
      </c>
      <c r="VK1" s="78" t="s">
        <v>376</v>
      </c>
      <c r="VL1" s="78" t="s">
        <v>377</v>
      </c>
      <c r="VM1" s="78" t="s">
        <v>411</v>
      </c>
      <c r="VN1" s="78" t="s">
        <v>412</v>
      </c>
      <c r="VO1" s="78" t="s">
        <v>337</v>
      </c>
      <c r="VP1" s="78" t="s">
        <v>338</v>
      </c>
      <c r="VQ1" s="78" t="s">
        <v>96</v>
      </c>
      <c r="VR1" s="78" t="s">
        <v>340</v>
      </c>
      <c r="VS1" s="78" t="s">
        <v>94</v>
      </c>
      <c r="VT1" s="78" t="s">
        <v>33</v>
      </c>
      <c r="VU1" s="78" t="s">
        <v>329</v>
      </c>
      <c r="VV1" s="78" t="s">
        <v>360</v>
      </c>
      <c r="VW1" s="78" t="s">
        <v>678</v>
      </c>
      <c r="VX1" s="36" t="s">
        <v>656</v>
      </c>
      <c r="VY1" s="43" t="s">
        <v>232</v>
      </c>
      <c r="VZ1" s="44" t="s">
        <v>326</v>
      </c>
      <c r="WA1" s="44" t="s">
        <v>327</v>
      </c>
      <c r="WB1" s="43" t="s">
        <v>328</v>
      </c>
      <c r="WC1" s="43" t="s">
        <v>303</v>
      </c>
      <c r="WD1" s="44" t="s">
        <v>658</v>
      </c>
      <c r="WE1" s="44" t="s">
        <v>659</v>
      </c>
      <c r="WF1" s="43" t="s">
        <v>660</v>
      </c>
      <c r="WG1" s="43" t="s">
        <v>661</v>
      </c>
      <c r="WH1" s="43" t="s">
        <v>329</v>
      </c>
      <c r="WI1" s="43" t="s">
        <v>330</v>
      </c>
      <c r="WJ1" s="82" t="s">
        <v>656</v>
      </c>
      <c r="WK1" s="43" t="s">
        <v>232</v>
      </c>
      <c r="WL1" s="44" t="s">
        <v>326</v>
      </c>
      <c r="WM1" s="44" t="s">
        <v>327</v>
      </c>
      <c r="WN1" s="43" t="s">
        <v>303</v>
      </c>
      <c r="WO1" s="43" t="s">
        <v>329</v>
      </c>
      <c r="WP1" s="43" t="s">
        <v>330</v>
      </c>
      <c r="WQ1" s="43" t="s">
        <v>413</v>
      </c>
      <c r="WR1" s="36" t="s">
        <v>331</v>
      </c>
      <c r="WS1" s="36" t="s">
        <v>332</v>
      </c>
      <c r="WT1" s="36" t="s">
        <v>333</v>
      </c>
      <c r="WU1" s="36" t="s">
        <v>172</v>
      </c>
      <c r="WV1" s="36" t="s">
        <v>334</v>
      </c>
      <c r="WW1" s="36" t="s">
        <v>335</v>
      </c>
      <c r="WX1" s="36" t="s">
        <v>336</v>
      </c>
      <c r="WY1" s="36" t="s">
        <v>329</v>
      </c>
      <c r="WZ1" s="36" t="s">
        <v>339</v>
      </c>
      <c r="XA1" s="36" t="s">
        <v>337</v>
      </c>
      <c r="XB1" s="36" t="s">
        <v>338</v>
      </c>
      <c r="XC1" s="36" t="s">
        <v>96</v>
      </c>
      <c r="XD1" s="36" t="s">
        <v>340</v>
      </c>
      <c r="XE1" s="36" t="s">
        <v>94</v>
      </c>
      <c r="XF1" s="36" t="s">
        <v>33</v>
      </c>
      <c r="XG1" s="36" t="s">
        <v>329</v>
      </c>
      <c r="XH1" s="36" t="s">
        <v>330</v>
      </c>
      <c r="XI1" s="43" t="s">
        <v>413</v>
      </c>
      <c r="XJ1" s="36" t="s">
        <v>331</v>
      </c>
      <c r="XK1" s="36" t="s">
        <v>341</v>
      </c>
      <c r="XL1" s="36" t="s">
        <v>343</v>
      </c>
      <c r="XM1" s="36" t="s">
        <v>344</v>
      </c>
      <c r="XN1" s="36" t="s">
        <v>345</v>
      </c>
      <c r="XO1" s="36" t="s">
        <v>342</v>
      </c>
      <c r="XP1" s="36" t="s">
        <v>348</v>
      </c>
      <c r="XQ1" s="36" t="s">
        <v>334</v>
      </c>
      <c r="XR1" s="36" t="s">
        <v>335</v>
      </c>
      <c r="XS1" s="36" t="s">
        <v>336</v>
      </c>
      <c r="XT1" s="36" t="s">
        <v>346</v>
      </c>
      <c r="XU1" s="36" t="s">
        <v>347</v>
      </c>
      <c r="XV1" s="36" t="s">
        <v>337</v>
      </c>
      <c r="XW1" s="36" t="s">
        <v>338</v>
      </c>
      <c r="XX1" s="36" t="s">
        <v>96</v>
      </c>
      <c r="XY1" s="36" t="s">
        <v>340</v>
      </c>
      <c r="XZ1" s="36" t="s">
        <v>94</v>
      </c>
      <c r="YA1" s="36" t="s">
        <v>33</v>
      </c>
      <c r="YB1" s="36" t="s">
        <v>329</v>
      </c>
      <c r="YC1" s="36" t="s">
        <v>330</v>
      </c>
      <c r="YD1" s="36" t="s">
        <v>656</v>
      </c>
      <c r="YE1" s="43" t="s">
        <v>232</v>
      </c>
      <c r="YF1" s="44" t="s">
        <v>326</v>
      </c>
      <c r="YG1" s="44" t="s">
        <v>327</v>
      </c>
      <c r="YH1" s="43" t="s">
        <v>303</v>
      </c>
      <c r="YI1" s="43" t="s">
        <v>329</v>
      </c>
      <c r="YJ1" s="43" t="s">
        <v>330</v>
      </c>
      <c r="YK1" s="36" t="s">
        <v>414</v>
      </c>
      <c r="YL1" s="36" t="s">
        <v>349</v>
      </c>
      <c r="YM1" s="36" t="s">
        <v>351</v>
      </c>
      <c r="YN1" s="36" t="s">
        <v>350</v>
      </c>
      <c r="YO1" s="36" t="s">
        <v>352</v>
      </c>
      <c r="YP1" s="36" t="s">
        <v>345</v>
      </c>
      <c r="YQ1" s="36" t="s">
        <v>353</v>
      </c>
      <c r="YR1" s="36" t="s">
        <v>337</v>
      </c>
      <c r="YS1" s="36" t="s">
        <v>338</v>
      </c>
      <c r="YT1" s="36" t="s">
        <v>96</v>
      </c>
      <c r="YU1" s="36" t="s">
        <v>340</v>
      </c>
      <c r="YV1" s="36" t="s">
        <v>94</v>
      </c>
      <c r="YW1" s="36" t="s">
        <v>33</v>
      </c>
      <c r="YX1" s="36" t="s">
        <v>329</v>
      </c>
      <c r="YY1" s="36" t="s">
        <v>330</v>
      </c>
      <c r="YZ1" s="36" t="s">
        <v>414</v>
      </c>
      <c r="ZA1" s="36" t="s">
        <v>349</v>
      </c>
      <c r="ZB1" s="36" t="s">
        <v>354</v>
      </c>
      <c r="ZC1" s="36" t="s">
        <v>355</v>
      </c>
      <c r="ZD1" s="36" t="s">
        <v>356</v>
      </c>
      <c r="ZE1" s="36" t="s">
        <v>337</v>
      </c>
      <c r="ZF1" s="36" t="s">
        <v>338</v>
      </c>
      <c r="ZG1" s="36" t="s">
        <v>96</v>
      </c>
      <c r="ZH1" s="36" t="s">
        <v>340</v>
      </c>
      <c r="ZI1" s="36" t="s">
        <v>94</v>
      </c>
      <c r="ZJ1" s="36" t="s">
        <v>33</v>
      </c>
      <c r="ZK1" s="36" t="s">
        <v>329</v>
      </c>
      <c r="ZL1" s="36" t="s">
        <v>330</v>
      </c>
      <c r="ZM1" s="36" t="s">
        <v>413</v>
      </c>
      <c r="ZN1" s="36" t="s">
        <v>349</v>
      </c>
      <c r="ZO1" s="36" t="s">
        <v>357</v>
      </c>
      <c r="ZP1" s="36" t="s">
        <v>358</v>
      </c>
      <c r="ZQ1" s="36" t="s">
        <v>359</v>
      </c>
      <c r="ZR1" s="36" t="s">
        <v>337</v>
      </c>
      <c r="ZS1" s="36" t="s">
        <v>338</v>
      </c>
      <c r="ZT1" s="36" t="s">
        <v>96</v>
      </c>
      <c r="ZU1" s="36" t="s">
        <v>340</v>
      </c>
      <c r="ZV1" s="36" t="s">
        <v>94</v>
      </c>
      <c r="ZW1" s="36" t="s">
        <v>33</v>
      </c>
      <c r="ZX1" s="36" t="s">
        <v>329</v>
      </c>
      <c r="ZY1" s="36" t="s">
        <v>360</v>
      </c>
      <c r="ZZ1" s="36" t="s">
        <v>413</v>
      </c>
      <c r="AAA1" s="36" t="s">
        <v>349</v>
      </c>
      <c r="AAB1" s="36" t="s">
        <v>361</v>
      </c>
      <c r="AAC1" s="36" t="s">
        <v>362</v>
      </c>
      <c r="AAD1" s="36" t="s">
        <v>363</v>
      </c>
      <c r="AAE1" s="36" t="s">
        <v>364</v>
      </c>
      <c r="AAF1" s="36" t="s">
        <v>365</v>
      </c>
      <c r="AAG1" s="36" t="s">
        <v>329</v>
      </c>
      <c r="AAH1" s="36" t="s">
        <v>339</v>
      </c>
      <c r="AAI1" s="36" t="s">
        <v>366</v>
      </c>
      <c r="AAJ1" s="36" t="s">
        <v>367</v>
      </c>
      <c r="AAK1" s="36" t="s">
        <v>368</v>
      </c>
      <c r="AAL1" s="36" t="s">
        <v>345</v>
      </c>
      <c r="AAM1" s="36" t="s">
        <v>353</v>
      </c>
      <c r="AAN1" s="36" t="s">
        <v>337</v>
      </c>
      <c r="AAO1" s="36" t="s">
        <v>338</v>
      </c>
      <c r="AAP1" s="36" t="s">
        <v>96</v>
      </c>
      <c r="AAQ1" s="36" t="s">
        <v>340</v>
      </c>
      <c r="AAR1" s="36" t="s">
        <v>94</v>
      </c>
      <c r="AAS1" s="36" t="s">
        <v>33</v>
      </c>
      <c r="AAT1" s="36" t="s">
        <v>329</v>
      </c>
      <c r="AAU1" s="36" t="s">
        <v>360</v>
      </c>
      <c r="AAV1" s="36" t="s">
        <v>413</v>
      </c>
      <c r="AAW1" s="36" t="s">
        <v>349</v>
      </c>
      <c r="AAX1" s="36" t="s">
        <v>369</v>
      </c>
      <c r="AAY1" s="36" t="s">
        <v>370</v>
      </c>
      <c r="AAZ1" s="36" t="s">
        <v>367</v>
      </c>
      <c r="ABA1" s="36" t="s">
        <v>371</v>
      </c>
      <c r="ABB1" s="36" t="s">
        <v>372</v>
      </c>
      <c r="ABC1" s="36" t="s">
        <v>373</v>
      </c>
      <c r="ABD1" s="36" t="s">
        <v>337</v>
      </c>
      <c r="ABE1" s="36" t="s">
        <v>338</v>
      </c>
      <c r="ABF1" s="36" t="s">
        <v>96</v>
      </c>
      <c r="ABG1" s="36" t="s">
        <v>340</v>
      </c>
      <c r="ABH1" s="36" t="s">
        <v>94</v>
      </c>
      <c r="ABI1" s="36" t="s">
        <v>33</v>
      </c>
      <c r="ABJ1" s="36" t="s">
        <v>329</v>
      </c>
      <c r="ABK1" s="36" t="s">
        <v>360</v>
      </c>
      <c r="ABL1" s="36" t="s">
        <v>413</v>
      </c>
      <c r="ABM1" s="36" t="s">
        <v>374</v>
      </c>
      <c r="ABN1" s="36" t="s">
        <v>375</v>
      </c>
      <c r="ABO1" s="36" t="s">
        <v>376</v>
      </c>
      <c r="ABP1" s="36" t="s">
        <v>377</v>
      </c>
      <c r="ABQ1" s="36" t="s">
        <v>378</v>
      </c>
      <c r="ABR1" s="36" t="s">
        <v>379</v>
      </c>
      <c r="ABS1" s="36" t="s">
        <v>345</v>
      </c>
      <c r="ABT1" s="36" t="s">
        <v>353</v>
      </c>
      <c r="ABU1" s="36" t="s">
        <v>337</v>
      </c>
      <c r="ABV1" s="36" t="s">
        <v>338</v>
      </c>
      <c r="ABW1" s="36" t="s">
        <v>96</v>
      </c>
      <c r="ABX1" s="36" t="s">
        <v>340</v>
      </c>
      <c r="ABY1" s="36" t="s">
        <v>94</v>
      </c>
      <c r="ABZ1" s="36" t="s">
        <v>33</v>
      </c>
      <c r="ACA1" s="36" t="s">
        <v>329</v>
      </c>
      <c r="ACB1" s="36" t="s">
        <v>360</v>
      </c>
      <c r="ACC1" s="36" t="s">
        <v>349</v>
      </c>
      <c r="ACD1" s="36" t="s">
        <v>380</v>
      </c>
      <c r="ACE1" s="36" t="s">
        <v>376</v>
      </c>
      <c r="ACF1" s="36" t="s">
        <v>377</v>
      </c>
      <c r="ACG1" s="36" t="s">
        <v>378</v>
      </c>
      <c r="ACH1" s="36" t="s">
        <v>381</v>
      </c>
      <c r="ACI1" s="36" t="s">
        <v>345</v>
      </c>
      <c r="ACJ1" s="36" t="s">
        <v>353</v>
      </c>
      <c r="ACK1" s="36" t="s">
        <v>337</v>
      </c>
      <c r="ACL1" s="36" t="s">
        <v>338</v>
      </c>
      <c r="ACM1" s="36" t="s">
        <v>96</v>
      </c>
      <c r="ACN1" s="36" t="s">
        <v>340</v>
      </c>
      <c r="ACO1" s="36" t="s">
        <v>94</v>
      </c>
      <c r="ACP1" s="36" t="s">
        <v>33</v>
      </c>
      <c r="ACQ1" s="36" t="s">
        <v>329</v>
      </c>
      <c r="ACR1" s="36" t="s">
        <v>360</v>
      </c>
      <c r="ACS1" s="36" t="s">
        <v>413</v>
      </c>
      <c r="ACT1" s="36" t="s">
        <v>349</v>
      </c>
      <c r="ACU1" s="36" t="s">
        <v>382</v>
      </c>
      <c r="ACV1" s="36" t="s">
        <v>383</v>
      </c>
      <c r="ACW1" s="36" t="s">
        <v>384</v>
      </c>
      <c r="ACX1" s="36" t="s">
        <v>345</v>
      </c>
      <c r="ACY1" s="36" t="s">
        <v>353</v>
      </c>
      <c r="ACZ1" s="36" t="s">
        <v>385</v>
      </c>
      <c r="ADA1" s="36" t="s">
        <v>388</v>
      </c>
      <c r="ADB1" s="36" t="s">
        <v>378</v>
      </c>
      <c r="ADC1" s="36" t="s">
        <v>387</v>
      </c>
      <c r="ADD1" s="36" t="s">
        <v>386</v>
      </c>
      <c r="ADE1" s="36" t="s">
        <v>337</v>
      </c>
      <c r="ADF1" s="36" t="s">
        <v>338</v>
      </c>
      <c r="ADG1" s="36" t="s">
        <v>96</v>
      </c>
      <c r="ADH1" s="36" t="s">
        <v>340</v>
      </c>
      <c r="ADI1" s="36" t="s">
        <v>94</v>
      </c>
      <c r="ADJ1" s="36" t="s">
        <v>33</v>
      </c>
      <c r="ADK1" s="36" t="s">
        <v>329</v>
      </c>
      <c r="ADL1" s="36" t="s">
        <v>360</v>
      </c>
      <c r="ADM1" s="36" t="s">
        <v>413</v>
      </c>
      <c r="ADN1" s="36" t="s">
        <v>374</v>
      </c>
      <c r="ADO1" s="36" t="s">
        <v>389</v>
      </c>
      <c r="ADP1" s="36" t="s">
        <v>376</v>
      </c>
      <c r="ADQ1" s="36" t="s">
        <v>377</v>
      </c>
      <c r="ADR1" s="36" t="s">
        <v>378</v>
      </c>
      <c r="ADS1" s="36" t="s">
        <v>391</v>
      </c>
      <c r="ADT1" s="36" t="s">
        <v>345</v>
      </c>
      <c r="ADU1" s="36" t="s">
        <v>353</v>
      </c>
      <c r="ADV1" s="36" t="s">
        <v>337</v>
      </c>
      <c r="ADW1" s="36" t="s">
        <v>338</v>
      </c>
      <c r="ADX1" s="36" t="s">
        <v>96</v>
      </c>
      <c r="ADY1" s="36" t="s">
        <v>340</v>
      </c>
      <c r="ADZ1" s="36" t="s">
        <v>94</v>
      </c>
      <c r="AEA1" s="36" t="s">
        <v>33</v>
      </c>
      <c r="AEB1" s="36" t="s">
        <v>329</v>
      </c>
      <c r="AEC1" s="36" t="s">
        <v>360</v>
      </c>
      <c r="AED1" s="36" t="s">
        <v>413</v>
      </c>
      <c r="AEE1" s="36" t="s">
        <v>374</v>
      </c>
      <c r="AEF1" s="36" t="s">
        <v>390</v>
      </c>
      <c r="AEG1" s="36" t="s">
        <v>376</v>
      </c>
      <c r="AEH1" s="36" t="s">
        <v>377</v>
      </c>
      <c r="AEI1" s="36" t="s">
        <v>392</v>
      </c>
      <c r="AEJ1" s="36" t="s">
        <v>345</v>
      </c>
      <c r="AEK1" s="36" t="s">
        <v>353</v>
      </c>
      <c r="AEL1" s="36" t="s">
        <v>337</v>
      </c>
      <c r="AEM1" s="36" t="s">
        <v>338</v>
      </c>
      <c r="AEN1" s="36" t="s">
        <v>96</v>
      </c>
      <c r="AEO1" s="36" t="s">
        <v>340</v>
      </c>
      <c r="AEP1" s="36" t="s">
        <v>94</v>
      </c>
      <c r="AEQ1" s="36" t="s">
        <v>33</v>
      </c>
      <c r="AER1" s="36" t="s">
        <v>329</v>
      </c>
      <c r="AES1" s="36" t="s">
        <v>360</v>
      </c>
      <c r="AET1" s="36" t="s">
        <v>413</v>
      </c>
      <c r="AEU1" s="36" t="s">
        <v>374</v>
      </c>
      <c r="AEV1" s="36" t="s">
        <v>393</v>
      </c>
      <c r="AEW1" s="36" t="s">
        <v>394</v>
      </c>
      <c r="AEX1" s="36" t="s">
        <v>395</v>
      </c>
      <c r="AEY1" s="36" t="s">
        <v>396</v>
      </c>
      <c r="AEZ1" s="36" t="s">
        <v>397</v>
      </c>
      <c r="AFA1" s="36" t="s">
        <v>337</v>
      </c>
      <c r="AFB1" s="36" t="s">
        <v>338</v>
      </c>
      <c r="AFC1" s="36" t="s">
        <v>96</v>
      </c>
      <c r="AFD1" s="36" t="s">
        <v>340</v>
      </c>
      <c r="AFE1" s="36" t="s">
        <v>94</v>
      </c>
      <c r="AFF1" s="36" t="s">
        <v>33</v>
      </c>
      <c r="AFG1" s="36" t="s">
        <v>329</v>
      </c>
      <c r="AFH1" s="36" t="s">
        <v>360</v>
      </c>
      <c r="AFI1" s="36" t="s">
        <v>413</v>
      </c>
      <c r="AFJ1" s="36" t="s">
        <v>349</v>
      </c>
      <c r="AFK1" s="36" t="s">
        <v>398</v>
      </c>
      <c r="AFL1" s="36" t="s">
        <v>399</v>
      </c>
      <c r="AFM1" s="36" t="s">
        <v>400</v>
      </c>
      <c r="AFN1" s="36" t="s">
        <v>376</v>
      </c>
      <c r="AFO1" s="36" t="s">
        <v>377</v>
      </c>
      <c r="AFP1" s="36" t="s">
        <v>401</v>
      </c>
      <c r="AFQ1" s="36" t="s">
        <v>345</v>
      </c>
      <c r="AFR1" s="36" t="s">
        <v>353</v>
      </c>
      <c r="AFS1" s="36" t="s">
        <v>402</v>
      </c>
      <c r="AFT1" s="36" t="s">
        <v>337</v>
      </c>
      <c r="AFU1" s="36" t="s">
        <v>338</v>
      </c>
      <c r="AFV1" s="36" t="s">
        <v>96</v>
      </c>
      <c r="AFW1" s="36" t="s">
        <v>340</v>
      </c>
      <c r="AFX1" s="36" t="s">
        <v>94</v>
      </c>
      <c r="AFY1" s="36" t="s">
        <v>33</v>
      </c>
      <c r="AFZ1" s="36" t="s">
        <v>329</v>
      </c>
      <c r="AGA1" s="36" t="s">
        <v>360</v>
      </c>
      <c r="AGB1" s="36" t="s">
        <v>413</v>
      </c>
      <c r="AGC1" s="36" t="s">
        <v>374</v>
      </c>
      <c r="AGD1" s="36" t="s">
        <v>403</v>
      </c>
      <c r="AGE1" s="36" t="s">
        <v>404</v>
      </c>
      <c r="AGF1" s="36" t="s">
        <v>405</v>
      </c>
      <c r="AGG1" s="36" t="s">
        <v>401</v>
      </c>
      <c r="AGH1" s="36" t="s">
        <v>406</v>
      </c>
      <c r="AGI1" s="36" t="s">
        <v>407</v>
      </c>
      <c r="AGJ1" s="36" t="s">
        <v>408</v>
      </c>
      <c r="AGK1" s="36" t="s">
        <v>409</v>
      </c>
      <c r="AGL1" s="36" t="s">
        <v>410</v>
      </c>
      <c r="AGM1" s="36" t="s">
        <v>376</v>
      </c>
      <c r="AGN1" s="36" t="s">
        <v>377</v>
      </c>
      <c r="AGO1" s="36" t="s">
        <v>411</v>
      </c>
      <c r="AGP1" s="36" t="s">
        <v>412</v>
      </c>
      <c r="AGQ1" s="36" t="s">
        <v>337</v>
      </c>
      <c r="AGR1" s="36" t="s">
        <v>338</v>
      </c>
      <c r="AGS1" s="36" t="s">
        <v>96</v>
      </c>
      <c r="AGT1" s="36" t="s">
        <v>340</v>
      </c>
      <c r="AGU1" s="36" t="s">
        <v>94</v>
      </c>
      <c r="AGV1" s="36" t="s">
        <v>33</v>
      </c>
      <c r="AGW1" s="36" t="s">
        <v>329</v>
      </c>
      <c r="AGX1" s="36" t="s">
        <v>360</v>
      </c>
      <c r="AGY1" s="37" t="s">
        <v>678</v>
      </c>
      <c r="AGZ1" s="36" t="s">
        <v>694</v>
      </c>
      <c r="AHA1" s="36" t="s">
        <v>695</v>
      </c>
      <c r="AHB1" s="36" t="s">
        <v>696</v>
      </c>
      <c r="AHC1" s="36" t="s">
        <v>697</v>
      </c>
      <c r="AHD1" s="36" t="s">
        <v>698</v>
      </c>
      <c r="AHE1" s="36" t="s">
        <v>699</v>
      </c>
      <c r="AHF1" s="36" t="s">
        <v>700</v>
      </c>
      <c r="AHG1" s="36" t="s">
        <v>701</v>
      </c>
      <c r="AHH1" s="36" t="s">
        <v>702</v>
      </c>
      <c r="AHI1" s="36" t="s">
        <v>703</v>
      </c>
      <c r="AHJ1" s="36" t="s">
        <v>704</v>
      </c>
      <c r="AHK1" s="36" t="s">
        <v>705</v>
      </c>
      <c r="AHL1" s="36" t="s">
        <v>706</v>
      </c>
      <c r="AHM1" s="36" t="s">
        <v>707</v>
      </c>
      <c r="AHN1" s="36" t="s">
        <v>708</v>
      </c>
      <c r="AHO1" s="36" t="s">
        <v>709</v>
      </c>
      <c r="AHP1" s="36" t="s">
        <v>710</v>
      </c>
      <c r="AHQ1" s="36" t="s">
        <v>711</v>
      </c>
      <c r="AHR1" s="36" t="s">
        <v>712</v>
      </c>
      <c r="AHS1" s="36" t="s">
        <v>713</v>
      </c>
      <c r="AHT1" s="36" t="s">
        <v>714</v>
      </c>
      <c r="AHU1" s="36" t="s">
        <v>715</v>
      </c>
      <c r="AHV1" s="36" t="s">
        <v>716</v>
      </c>
      <c r="AHW1" s="36" t="s">
        <v>717</v>
      </c>
      <c r="AHX1" s="36" t="s">
        <v>718</v>
      </c>
      <c r="AHY1" s="36" t="s">
        <v>719</v>
      </c>
      <c r="AHZ1" s="36" t="s">
        <v>720</v>
      </c>
      <c r="AIA1" s="36" t="s">
        <v>721</v>
      </c>
      <c r="AIB1" s="36" t="s">
        <v>722</v>
      </c>
      <c r="AIC1" s="36" t="s">
        <v>723</v>
      </c>
      <c r="AID1" s="36" t="s">
        <v>724</v>
      </c>
      <c r="AIE1" s="36" t="s">
        <v>725</v>
      </c>
      <c r="AIF1" s="36" t="s">
        <v>726</v>
      </c>
      <c r="AIG1" s="36" t="s">
        <v>727</v>
      </c>
      <c r="AIH1" s="36" t="s">
        <v>728</v>
      </c>
      <c r="AII1" s="36" t="s">
        <v>729</v>
      </c>
    </row>
    <row r="2" spans="1:919" s="37" customFormat="1" ht="28.5" customHeight="1">
      <c r="A2" s="31">
        <f>入力シート!K4</f>
        <v>0</v>
      </c>
      <c r="B2" s="31">
        <f>入力シート!K5</f>
        <v>0</v>
      </c>
      <c r="C2" s="31">
        <f>入力シート!K6</f>
        <v>0</v>
      </c>
      <c r="D2" s="31">
        <f>入力シート!K7</f>
        <v>0</v>
      </c>
      <c r="E2" s="31">
        <f>入力シート!K8</f>
        <v>0</v>
      </c>
      <c r="F2" s="31" t="str">
        <f>入力シート!A9</f>
        <v>被 保 険 者 数</v>
      </c>
      <c r="G2" s="31">
        <f>入力シート!K10</f>
        <v>0</v>
      </c>
      <c r="H2" s="73">
        <f>入力シート!AC4</f>
        <v>0</v>
      </c>
      <c r="I2" s="74">
        <f>入力シート!AC5</f>
        <v>0</v>
      </c>
      <c r="J2" s="75">
        <f>入力シート!AC6</f>
        <v>0</v>
      </c>
      <c r="K2" s="74">
        <f>入力シート!AC7</f>
        <v>0</v>
      </c>
      <c r="L2" s="72">
        <f>入力シート!AD8</f>
        <v>0</v>
      </c>
      <c r="M2" s="72">
        <f>入力シート!AD9</f>
        <v>0</v>
      </c>
      <c r="N2" s="37">
        <f>入力シート!AC10</f>
        <v>0</v>
      </c>
      <c r="O2" s="37">
        <f>入力シート!K13</f>
        <v>0</v>
      </c>
      <c r="P2" s="38">
        <f>入力シート!K14</f>
        <v>0</v>
      </c>
      <c r="Q2" s="37">
        <f>入力シート!K15</f>
        <v>0</v>
      </c>
      <c r="R2" s="37">
        <f>入力シート!K16</f>
        <v>0</v>
      </c>
      <c r="S2" s="37" t="str">
        <f>入力シート!S13</f>
        <v>□</v>
      </c>
      <c r="T2" s="37" t="str">
        <f>入力シート!S14</f>
        <v>□</v>
      </c>
      <c r="U2" s="37" t="str">
        <f>入力シート!S15</f>
        <v>□</v>
      </c>
      <c r="V2" s="37" t="str">
        <f>入力シート!S16</f>
        <v>□</v>
      </c>
      <c r="W2" s="37" t="str">
        <f>入力シート!S17</f>
        <v>□</v>
      </c>
      <c r="X2" s="72">
        <f>入力シート!AX13</f>
        <v>100</v>
      </c>
      <c r="Y2" s="72">
        <f>入力シート!AX14</f>
        <v>100</v>
      </c>
      <c r="Z2" s="37">
        <f>入力シート!AX15</f>
        <v>100</v>
      </c>
      <c r="AA2" s="37" t="str">
        <f>入力シート!AX16</f>
        <v>認定</v>
      </c>
      <c r="AB2" s="38">
        <f>入力シート!AX17</f>
        <v>0</v>
      </c>
      <c r="AC2" s="37">
        <f>入力シート!AO4</f>
        <v>0</v>
      </c>
      <c r="AD2" s="37">
        <f>入力シート!AO5</f>
        <v>0</v>
      </c>
      <c r="AE2" s="37">
        <f>入力シート!AO7</f>
        <v>0</v>
      </c>
      <c r="AF2" s="37">
        <f>入力シート!AO7</f>
        <v>0</v>
      </c>
      <c r="AG2" s="37">
        <f>入力シート!AO8</f>
        <v>0</v>
      </c>
      <c r="AH2" s="37">
        <f>入力シート!AO9</f>
        <v>0</v>
      </c>
      <c r="AI2" s="37">
        <f>入力シート!AO10</f>
        <v>0</v>
      </c>
      <c r="AJ2" s="38">
        <f>入力シート!AX4</f>
        <v>0</v>
      </c>
      <c r="AK2" s="38">
        <f>入力シート!AX5</f>
        <v>0</v>
      </c>
      <c r="AL2" s="38">
        <f>入力シート!AX6</f>
        <v>0</v>
      </c>
      <c r="AM2" s="38">
        <f>入力シート!AX7</f>
        <v>0</v>
      </c>
      <c r="AN2" s="38">
        <f>入力シート!AX8</f>
        <v>0</v>
      </c>
      <c r="AO2" s="37">
        <f>入力シート!AX9</f>
        <v>0</v>
      </c>
      <c r="AP2" s="37">
        <f>入力シート!AX10</f>
        <v>0</v>
      </c>
      <c r="AR2" s="37">
        <f>入力シート!L25</f>
        <v>0</v>
      </c>
      <c r="AS2" s="76">
        <f>入力シート!M27</f>
        <v>1</v>
      </c>
      <c r="AT2" s="76">
        <f>入力シート!M29</f>
        <v>1</v>
      </c>
      <c r="AU2" s="76">
        <f>入力シート!M31</f>
        <v>0</v>
      </c>
      <c r="AV2" s="37">
        <f>入力シート!M33</f>
        <v>100</v>
      </c>
      <c r="AW2" s="37">
        <f>入力シート!K36</f>
        <v>0</v>
      </c>
      <c r="AX2" s="37">
        <f>入力シート!Q36</f>
        <v>20</v>
      </c>
      <c r="AY2" s="37">
        <f>入力シート!L41</f>
        <v>0</v>
      </c>
      <c r="AZ2" s="76">
        <f>入力シート!M43</f>
        <v>0</v>
      </c>
      <c r="BA2" s="76">
        <f>入力シート!M45</f>
        <v>0</v>
      </c>
      <c r="BB2" s="37" t="str">
        <f>入力シート!M47</f>
        <v/>
      </c>
      <c r="BC2" s="37">
        <f>入力シート!K50</f>
        <v>0</v>
      </c>
      <c r="BD2" s="37">
        <f>入力シート!Q50</f>
        <v>20</v>
      </c>
      <c r="BE2" s="37" t="str">
        <f>入力シート!J53</f>
        <v>□</v>
      </c>
      <c r="BF2" s="37" t="str">
        <f>入力シート!J55</f>
        <v>☑</v>
      </c>
      <c r="BG2" s="37" t="str">
        <f>入力シート!J56</f>
        <v>☑</v>
      </c>
      <c r="BH2" s="37" t="str">
        <f>入力シート!K58</f>
        <v>□</v>
      </c>
      <c r="BI2" s="37" t="str">
        <f>入力シート!K59</f>
        <v>□</v>
      </c>
      <c r="BJ2" s="37" t="str">
        <f>入力シート!K60</f>
        <v>□</v>
      </c>
      <c r="BK2" s="37" t="str">
        <f>入力シート!K61</f>
        <v>□</v>
      </c>
      <c r="BL2" s="37" t="str">
        <f>入力シート!K62</f>
        <v>□</v>
      </c>
      <c r="BM2" s="37">
        <f>入力シート!N62</f>
        <v>0</v>
      </c>
      <c r="BN2" s="37" t="str">
        <f>入力シート!J64</f>
        <v>☑</v>
      </c>
      <c r="BO2" s="37" t="str">
        <f>入力シート!J65</f>
        <v>□</v>
      </c>
      <c r="BP2" s="37" t="str">
        <f>入力シート!J67</f>
        <v>☑</v>
      </c>
      <c r="BQ2" s="37">
        <f>入力シート!O67</f>
        <v>0</v>
      </c>
      <c r="BR2" s="37" t="str">
        <f>入力シート!J68</f>
        <v>□</v>
      </c>
      <c r="BS2" s="37" t="str">
        <f>入力シート!J69</f>
        <v>□</v>
      </c>
      <c r="BT2" s="37">
        <f>入力シート!K71</f>
        <v>0</v>
      </c>
      <c r="BU2" s="37">
        <f>入力シート!Q71</f>
        <v>5</v>
      </c>
      <c r="BV2" s="37" t="str">
        <f>入力シート!J74</f>
        <v>□</v>
      </c>
      <c r="BW2" s="37" t="str">
        <f>入力シート!J76</f>
        <v>☑</v>
      </c>
      <c r="BX2" s="37" t="str">
        <f>入力シート!K78</f>
        <v>□</v>
      </c>
      <c r="BY2" s="37" t="str">
        <f>入力シート!K79</f>
        <v>□</v>
      </c>
      <c r="BZ2" s="37" t="str">
        <f>入力シート!K80</f>
        <v>□</v>
      </c>
      <c r="CA2" s="37" t="str">
        <f>入力シート!J81</f>
        <v>□</v>
      </c>
      <c r="CB2" s="37" t="str">
        <f>入力シート!K83</f>
        <v>□</v>
      </c>
      <c r="CC2" s="37" t="str">
        <f>入力シート!K84</f>
        <v>□</v>
      </c>
      <c r="CD2" s="37" t="str">
        <f>入力シート!K85</f>
        <v>□</v>
      </c>
      <c r="CE2" s="37" t="str">
        <f>入力シート!K86</f>
        <v>□</v>
      </c>
      <c r="CF2" s="37" t="str">
        <f>入力シート!K87</f>
        <v>□</v>
      </c>
      <c r="CG2" s="37">
        <f>入力シート!N87</f>
        <v>0</v>
      </c>
      <c r="CH2" s="37" t="str">
        <f>入力シート!J89</f>
        <v>☑</v>
      </c>
      <c r="CI2" s="37" t="str">
        <f>入力シート!J90</f>
        <v>□</v>
      </c>
      <c r="CJ2" s="37" t="str">
        <f>入力シート!J92</f>
        <v>☑</v>
      </c>
      <c r="CK2" s="37">
        <f>入力シート!O92</f>
        <v>0</v>
      </c>
      <c r="CL2" s="37" t="str">
        <f>入力シート!J93</f>
        <v>□</v>
      </c>
      <c r="CM2" s="37" t="str">
        <f>入力シート!J94</f>
        <v>□</v>
      </c>
      <c r="CN2" s="37">
        <f>入力シート!K96</f>
        <v>0</v>
      </c>
      <c r="CO2" s="37">
        <f>入力シート!Q96</f>
        <v>5</v>
      </c>
      <c r="CP2" s="37">
        <f>入力シート!L101</f>
        <v>0</v>
      </c>
      <c r="CQ2" s="76">
        <f>入力シート!M103</f>
        <v>0</v>
      </c>
      <c r="CR2" s="76">
        <f>入力シート!M105</f>
        <v>0</v>
      </c>
      <c r="CS2" s="37" t="str">
        <f>入力シート!M107</f>
        <v/>
      </c>
      <c r="CT2" s="37">
        <f>入力シート!K110</f>
        <v>0</v>
      </c>
      <c r="CU2" s="37" t="str">
        <f>入力シート!Q109</f>
        <v/>
      </c>
      <c r="CV2" s="37" t="str">
        <f>入力シート!J113</f>
        <v>□</v>
      </c>
      <c r="CW2" s="37" t="str">
        <f>入力シート!J115</f>
        <v>☑</v>
      </c>
      <c r="CX2" s="37" t="str">
        <f>入力シート!K117</f>
        <v>□</v>
      </c>
      <c r="CY2" s="37" t="str">
        <f>入力シート!K118</f>
        <v>□</v>
      </c>
      <c r="CZ2" s="37" t="str">
        <f>入力シート!K119</f>
        <v>□</v>
      </c>
      <c r="DA2" s="37">
        <f>入力シート!N119</f>
        <v>0</v>
      </c>
      <c r="DB2" s="37" t="str">
        <f>入力シート!J121</f>
        <v>☑</v>
      </c>
      <c r="DC2" s="37" t="str">
        <f>入力シート!J122</f>
        <v>□</v>
      </c>
      <c r="DD2" s="37" t="str">
        <f>入力シート!J124</f>
        <v>☑</v>
      </c>
      <c r="DE2" s="37">
        <f>入力シート!O124</f>
        <v>0</v>
      </c>
      <c r="DF2" s="37" t="str">
        <f>入力シート!J125</f>
        <v>□</v>
      </c>
      <c r="DG2" s="37" t="str">
        <f>入力シート!J126</f>
        <v>□</v>
      </c>
      <c r="DH2" s="37">
        <f>入力シート!K128</f>
        <v>0</v>
      </c>
      <c r="DI2" s="37">
        <f>入力シート!Q128</f>
        <v>5</v>
      </c>
      <c r="DJ2" s="37" t="str">
        <f>入力シート!J131</f>
        <v>□</v>
      </c>
      <c r="DK2" s="37" t="str">
        <f>入力シート!J133</f>
        <v>☑</v>
      </c>
      <c r="DL2" s="37">
        <f>入力シート!M134</f>
        <v>0</v>
      </c>
      <c r="DM2" s="37">
        <f>入力シート!M135</f>
        <v>0</v>
      </c>
      <c r="DN2" s="37" t="str">
        <f>入力シート!J137</f>
        <v>☑</v>
      </c>
      <c r="DO2" s="37" t="str">
        <f>入力シート!J138</f>
        <v>□</v>
      </c>
      <c r="DP2" s="37" t="str">
        <f>入力シート!J140</f>
        <v>☑</v>
      </c>
      <c r="DQ2" s="37">
        <f>入力シート!O140</f>
        <v>0</v>
      </c>
      <c r="DR2" s="37" t="str">
        <f>入力シート!J141</f>
        <v>□</v>
      </c>
      <c r="DS2" s="37" t="str">
        <f>入力シート!J142</f>
        <v>□</v>
      </c>
      <c r="DT2" s="37">
        <f>入力シート!K144</f>
        <v>0</v>
      </c>
      <c r="DU2" s="37">
        <f>入力シート!Q144</f>
        <v>5</v>
      </c>
      <c r="DV2" s="37" t="str">
        <f>入力シート!J147</f>
        <v>□</v>
      </c>
      <c r="DW2" s="37" t="str">
        <f>入力シート!J149</f>
        <v>☑</v>
      </c>
      <c r="DX2" s="37" t="str">
        <f>入力シート!K150</f>
        <v>□</v>
      </c>
      <c r="DY2" s="37" t="str">
        <f>入力シート!K151</f>
        <v>□</v>
      </c>
      <c r="DZ2" s="37" t="str">
        <f>入力シート!J153</f>
        <v>☑</v>
      </c>
      <c r="EA2" s="37" t="str">
        <f>入力シート!J154</f>
        <v>□</v>
      </c>
      <c r="EB2" s="37" t="str">
        <f>入力シート!J156</f>
        <v>☑</v>
      </c>
      <c r="EC2" s="37">
        <f>入力シート!O156</f>
        <v>0</v>
      </c>
      <c r="ED2" s="37" t="str">
        <f>入力シート!J157</f>
        <v>□</v>
      </c>
      <c r="EE2" s="37" t="str">
        <f>入力シート!J158</f>
        <v>□</v>
      </c>
      <c r="EF2" s="37">
        <f>入力シート!K160</f>
        <v>0</v>
      </c>
      <c r="EG2" s="37">
        <f>入力シート!Q160</f>
        <v>5</v>
      </c>
      <c r="EH2" s="37" t="str">
        <f>入力シート!J163</f>
        <v>□</v>
      </c>
      <c r="EI2" s="37" t="str">
        <f>入力シート!J165</f>
        <v>☑</v>
      </c>
      <c r="EJ2" s="37" t="str">
        <f>入力シート!K167</f>
        <v>□</v>
      </c>
      <c r="EK2" s="37" t="str">
        <f>入力シート!K168</f>
        <v>□</v>
      </c>
      <c r="EL2" s="37" t="str">
        <f>入力シート!K169</f>
        <v>□</v>
      </c>
      <c r="EM2" s="37" t="str">
        <f>入力シート!K170</f>
        <v>□</v>
      </c>
      <c r="EN2" s="37" t="str">
        <f>入力シート!K171</f>
        <v>□</v>
      </c>
      <c r="EO2" s="37">
        <f>入力シート!N171</f>
        <v>0</v>
      </c>
      <c r="EP2" s="37" t="str">
        <f>入力シート!J172</f>
        <v>☑</v>
      </c>
      <c r="EQ2" s="37" t="str">
        <f>入力シート!K174</f>
        <v>□</v>
      </c>
      <c r="ER2" s="37" t="str">
        <f>入力シート!K175</f>
        <v>□</v>
      </c>
      <c r="ES2" s="37" t="str">
        <f>入力シート!K176</f>
        <v>□</v>
      </c>
      <c r="ET2" s="37">
        <f>入力シート!N176</f>
        <v>0</v>
      </c>
      <c r="EU2" s="37" t="str">
        <f>入力シート!J178</f>
        <v>☑</v>
      </c>
      <c r="EV2" s="37" t="str">
        <f>入力シート!J179</f>
        <v>□</v>
      </c>
      <c r="EW2" s="37" t="str">
        <f>入力シート!J181</f>
        <v>☑</v>
      </c>
      <c r="EX2" s="37">
        <f>入力シート!O181</f>
        <v>0</v>
      </c>
      <c r="EY2" s="37" t="str">
        <f>入力シート!J182</f>
        <v>□</v>
      </c>
      <c r="EZ2" s="37" t="str">
        <f>入力シート!J183</f>
        <v>□</v>
      </c>
      <c r="FA2" s="37">
        <f>入力シート!K185</f>
        <v>0</v>
      </c>
      <c r="FB2" s="37">
        <f>入力シート!Q185</f>
        <v>3</v>
      </c>
      <c r="FC2" s="37" t="str">
        <f>入力シート!J188</f>
        <v>□</v>
      </c>
      <c r="FD2" s="37" t="str">
        <f>入力シート!J190</f>
        <v>☑</v>
      </c>
      <c r="FE2" s="37" t="str">
        <f>入力シート!J191</f>
        <v>☑</v>
      </c>
      <c r="FF2" s="37" t="str">
        <f>入力シート!K193</f>
        <v>□</v>
      </c>
      <c r="FG2" s="37">
        <f>入力シート!O193</f>
        <v>0</v>
      </c>
      <c r="FH2" s="37" t="str">
        <f>入力シート!K194</f>
        <v>□</v>
      </c>
      <c r="FI2" s="37">
        <f>入力シート!N195</f>
        <v>0</v>
      </c>
      <c r="FJ2" s="37" t="str">
        <f>入力シート!J217</f>
        <v>☑</v>
      </c>
      <c r="FK2" s="37" t="str">
        <f>入力シート!J218</f>
        <v>□</v>
      </c>
      <c r="FL2" s="37" t="str">
        <f>入力シート!J220</f>
        <v>☑</v>
      </c>
      <c r="FM2" s="37">
        <f>入力シート!O220</f>
        <v>0</v>
      </c>
      <c r="FN2" s="37" t="str">
        <f>入力シート!J221</f>
        <v>□</v>
      </c>
      <c r="FO2" s="37" t="str">
        <f>入力シート!J222</f>
        <v>□</v>
      </c>
      <c r="FP2" s="37">
        <f>入力シート!K224</f>
        <v>0</v>
      </c>
      <c r="FQ2" s="37">
        <f>入力シート!Q224</f>
        <v>3</v>
      </c>
      <c r="FR2" s="37" t="str">
        <f>入力シート!J207</f>
        <v>□</v>
      </c>
      <c r="FS2" s="37" t="str">
        <f>入力シート!J209</f>
        <v>☑</v>
      </c>
      <c r="FT2" s="37" t="str">
        <f>入力シート!K211</f>
        <v>□</v>
      </c>
      <c r="FU2" s="37" t="str">
        <f>入力シート!K212</f>
        <v>□</v>
      </c>
      <c r="FV2" s="37" t="str">
        <f>入力シート!K213</f>
        <v>□</v>
      </c>
      <c r="FW2" s="37" t="str">
        <f>入力シート!K214</f>
        <v>□</v>
      </c>
      <c r="FX2" s="37" t="str">
        <f>入力シート!K215</f>
        <v>☑</v>
      </c>
      <c r="FY2" s="37">
        <f>入力シート!N215</f>
        <v>0</v>
      </c>
      <c r="FZ2" s="37" t="str">
        <f>入力シート!J217</f>
        <v>☑</v>
      </c>
      <c r="GA2" s="37" t="str">
        <f>入力シート!J218</f>
        <v>□</v>
      </c>
      <c r="GB2" s="37" t="str">
        <f>入力シート!J220</f>
        <v>☑</v>
      </c>
      <c r="GC2" s="37">
        <f>入力シート!O220</f>
        <v>0</v>
      </c>
      <c r="GD2" s="37" t="str">
        <f>入力シート!J221</f>
        <v>□</v>
      </c>
      <c r="GE2" s="37" t="str">
        <f>入力シート!J222</f>
        <v>□</v>
      </c>
      <c r="GF2" s="37">
        <f>入力シート!K224</f>
        <v>0</v>
      </c>
      <c r="GG2" s="37">
        <f>入力シート!Q224</f>
        <v>3</v>
      </c>
      <c r="GH2" s="37" t="str">
        <f>入力シート!J227</f>
        <v>□</v>
      </c>
      <c r="GI2" s="37" t="str">
        <f>入力シート!J229</f>
        <v>☑</v>
      </c>
      <c r="GJ2" s="37" t="str">
        <f>入力シート!K231</f>
        <v>□</v>
      </c>
      <c r="GK2" s="37" t="str">
        <f>入力シート!K232</f>
        <v>□</v>
      </c>
      <c r="GL2" s="37" t="str">
        <f>入力シート!K233</f>
        <v>□</v>
      </c>
      <c r="GM2" s="37" t="str">
        <f>入力シート!K234</f>
        <v>□</v>
      </c>
      <c r="GN2" s="37" t="str">
        <f>入力シート!K235</f>
        <v>□</v>
      </c>
      <c r="GO2" s="37">
        <f>入力シート!N235</f>
        <v>0</v>
      </c>
      <c r="GP2" s="37" t="str">
        <f>入力シート!J237</f>
        <v>☑</v>
      </c>
      <c r="GQ2" s="37" t="str">
        <f>入力シート!J238</f>
        <v>□</v>
      </c>
      <c r="GR2" s="37" t="str">
        <f>入力シート!J240</f>
        <v>☑</v>
      </c>
      <c r="GS2" s="37">
        <f>入力シート!O240</f>
        <v>0</v>
      </c>
      <c r="GT2" s="37" t="str">
        <f>入力シート!J241</f>
        <v>□</v>
      </c>
      <c r="GU2" s="37" t="str">
        <f>入力シート!J242</f>
        <v>□</v>
      </c>
      <c r="GV2" s="37">
        <f>入力シート!K244</f>
        <v>0</v>
      </c>
      <c r="GW2" s="37">
        <f>入力シート!Q244</f>
        <v>3</v>
      </c>
      <c r="GX2" s="37" t="str">
        <f>入力シート!J247</f>
        <v>□</v>
      </c>
      <c r="GY2" s="37" t="str">
        <f>入力シート!J249</f>
        <v>☑</v>
      </c>
      <c r="GZ2" s="37" t="str">
        <f>入力シート!K251</f>
        <v>□</v>
      </c>
      <c r="HA2" s="37" t="str">
        <f>入力シート!K252</f>
        <v>□</v>
      </c>
      <c r="HB2" s="37" t="str">
        <f>入力シート!K253</f>
        <v>□</v>
      </c>
      <c r="HC2" s="37">
        <f>入力シート!N253</f>
        <v>0</v>
      </c>
      <c r="HD2" s="37" t="str">
        <f>入力シート!J254</f>
        <v>☑</v>
      </c>
      <c r="HE2" s="37" t="str">
        <f>入力シート!K256</f>
        <v>□</v>
      </c>
      <c r="HF2" s="37" t="str">
        <f>入力シート!K257</f>
        <v>□</v>
      </c>
      <c r="HG2" s="37" t="str">
        <f>入力シート!K258</f>
        <v>□</v>
      </c>
      <c r="HH2" s="37">
        <f>入力シート!N258</f>
        <v>0</v>
      </c>
      <c r="HI2" s="37" t="str">
        <f>入力シート!J260</f>
        <v>☑</v>
      </c>
      <c r="HJ2" s="37" t="str">
        <f>入力シート!J261</f>
        <v>□</v>
      </c>
      <c r="HK2" s="37" t="str">
        <f>入力シート!J263</f>
        <v>☑</v>
      </c>
      <c r="HL2" s="37">
        <f>入力シート!O263</f>
        <v>0</v>
      </c>
      <c r="HM2" s="37" t="str">
        <f>入力シート!J264</f>
        <v>□</v>
      </c>
      <c r="HN2" s="37" t="str">
        <f>入力シート!J265</f>
        <v>□</v>
      </c>
      <c r="HO2" s="37">
        <f>入力シート!K267</f>
        <v>0</v>
      </c>
      <c r="HP2" s="37">
        <f>入力シート!Q267</f>
        <v>3</v>
      </c>
      <c r="HQ2" s="37" t="str">
        <f>入力シート!J270</f>
        <v>□</v>
      </c>
      <c r="HR2" s="37" t="str">
        <f>入力シート!J272</f>
        <v>☑</v>
      </c>
      <c r="HS2" s="37" t="str">
        <f>入力シート!K274</f>
        <v>□</v>
      </c>
      <c r="HT2" s="37" t="str">
        <f>入力シート!K275</f>
        <v>□</v>
      </c>
      <c r="HU2" s="37" t="str">
        <f>入力シート!K276</f>
        <v>□</v>
      </c>
      <c r="HV2" s="37" t="str">
        <f>入力シート!K277</f>
        <v>□</v>
      </c>
      <c r="HW2" s="37" t="str">
        <f>入力シート!K278</f>
        <v>□</v>
      </c>
      <c r="HX2" s="37">
        <f>入力シート!N278</f>
        <v>0</v>
      </c>
      <c r="HY2" s="37" t="str">
        <f>入力シート!J280</f>
        <v>☑</v>
      </c>
      <c r="HZ2" s="37" t="str">
        <f>入力シート!J281</f>
        <v>□</v>
      </c>
      <c r="IA2" s="37" t="str">
        <f>入力シート!J283</f>
        <v>☑</v>
      </c>
      <c r="IB2" s="37">
        <f>入力シート!O283</f>
        <v>0</v>
      </c>
      <c r="IC2" s="37" t="str">
        <f>入力シート!J284</f>
        <v>□</v>
      </c>
      <c r="ID2" s="37" t="str">
        <f>入力シート!J285</f>
        <v>□</v>
      </c>
      <c r="IE2" s="37">
        <f>入力シート!K287</f>
        <v>0</v>
      </c>
      <c r="IF2" s="37">
        <f>入力シート!Q287</f>
        <v>3</v>
      </c>
      <c r="IG2" s="37" t="str">
        <f>入力シート!J290</f>
        <v>□</v>
      </c>
      <c r="IH2" s="37" t="str">
        <f>入力シート!J292</f>
        <v>☑</v>
      </c>
      <c r="II2" s="37" t="str">
        <f>入力シート!K294</f>
        <v>□</v>
      </c>
      <c r="IJ2" s="37" t="str">
        <f>入力シート!K295</f>
        <v>□</v>
      </c>
      <c r="IK2" s="37" t="str">
        <f>入力シート!K296</f>
        <v>□</v>
      </c>
      <c r="IL2" s="37" t="str">
        <f>入力シート!K297</f>
        <v>□</v>
      </c>
      <c r="IM2" s="37">
        <f>入力シート!N297</f>
        <v>0</v>
      </c>
      <c r="IN2" s="37" t="str">
        <f>入力シート!J299</f>
        <v>☑</v>
      </c>
      <c r="IO2" s="37" t="str">
        <f>入力シート!J300</f>
        <v>□</v>
      </c>
      <c r="IP2" s="37" t="str">
        <f>入力シート!J302</f>
        <v>☑</v>
      </c>
      <c r="IQ2" s="37">
        <f>入力シート!O302</f>
        <v>0</v>
      </c>
      <c r="IR2" s="37" t="str">
        <f>入力シート!J303</f>
        <v>□</v>
      </c>
      <c r="IS2" s="37" t="str">
        <f>入力シート!J304</f>
        <v>□</v>
      </c>
      <c r="IT2" s="37">
        <f>入力シート!K306</f>
        <v>0</v>
      </c>
      <c r="IU2" s="37">
        <f>入力シート!Q306</f>
        <v>3</v>
      </c>
      <c r="IV2" s="37" t="str">
        <f>入力シート!J309</f>
        <v>□</v>
      </c>
      <c r="IW2" s="37" t="str">
        <f>入力シート!J311</f>
        <v>☑</v>
      </c>
      <c r="IX2" s="37" t="str">
        <f>入力シート!J312</f>
        <v>☑</v>
      </c>
      <c r="IY2" s="37" t="str">
        <f>入力シート!K314</f>
        <v>☑</v>
      </c>
      <c r="IZ2" s="37" t="str">
        <f>入力シート!K315</f>
        <v>☑</v>
      </c>
      <c r="JA2" s="37" t="str">
        <f>入力シート!J317</f>
        <v>☑</v>
      </c>
      <c r="JB2" s="37" t="str">
        <f>入力シート!J319</f>
        <v>☑</v>
      </c>
      <c r="JC2" s="37" t="str">
        <f>入力シート!J320</f>
        <v>□</v>
      </c>
      <c r="JD2" s="37" t="str">
        <f>入力シート!J322</f>
        <v>☑</v>
      </c>
      <c r="JE2" s="37">
        <f>入力シート!O322</f>
        <v>0</v>
      </c>
      <c r="JF2" s="37" t="str">
        <f>入力シート!J323</f>
        <v>□</v>
      </c>
      <c r="JG2" s="37" t="str">
        <f>入力シート!J324</f>
        <v>□</v>
      </c>
      <c r="JH2" s="37">
        <f>入力シート!K326</f>
        <v>0</v>
      </c>
      <c r="JI2" s="37">
        <f>入力シート!Q326</f>
        <v>3</v>
      </c>
      <c r="JJ2" s="37" t="str">
        <f>入力シート!J329</f>
        <v>□</v>
      </c>
      <c r="JK2" s="37" t="str">
        <f>入力シート!J331</f>
        <v>☑</v>
      </c>
      <c r="JL2" s="37" t="str">
        <f>入力シート!K333</f>
        <v>□</v>
      </c>
      <c r="JM2" s="37" t="str">
        <f>入力シート!K334</f>
        <v>□</v>
      </c>
      <c r="JN2" s="37" t="str">
        <f>入力シート!K335</f>
        <v>□</v>
      </c>
      <c r="JO2" s="37" t="str">
        <f>入力シート!K336</f>
        <v>□</v>
      </c>
      <c r="JP2" s="37" t="str">
        <f>入力シート!K337</f>
        <v>□</v>
      </c>
      <c r="JQ2" s="37" t="str">
        <f>入力シート!K338</f>
        <v>□</v>
      </c>
      <c r="JR2" s="37">
        <f>入力シート!N338</f>
        <v>0</v>
      </c>
      <c r="JS2" s="37" t="str">
        <f>入力シート!J339</f>
        <v>☑</v>
      </c>
      <c r="JT2" s="37" t="str">
        <f>入力シート!J341</f>
        <v>☑</v>
      </c>
      <c r="JU2" s="37" t="str">
        <f>入力シート!J342</f>
        <v>□</v>
      </c>
      <c r="JV2" s="37" t="str">
        <f>入力シート!J344</f>
        <v>☑</v>
      </c>
      <c r="JW2" s="73">
        <f>入力シート!O344</f>
        <v>0</v>
      </c>
      <c r="JX2" s="37" t="str">
        <f>入力シート!J345</f>
        <v>□</v>
      </c>
      <c r="JY2" s="37" t="str">
        <f>入力シート!J346</f>
        <v>□</v>
      </c>
      <c r="JZ2" s="37">
        <f>入力シート!K348</f>
        <v>0</v>
      </c>
      <c r="KA2" s="37">
        <f>入力シート!Q348</f>
        <v>3</v>
      </c>
      <c r="KB2" s="37" t="str">
        <f>入力シート!J351</f>
        <v>□</v>
      </c>
      <c r="KC2" s="37" t="str">
        <f>入力シート!J353</f>
        <v>☑</v>
      </c>
      <c r="KD2" s="37" t="str">
        <f>入力シート!K355</f>
        <v>□</v>
      </c>
      <c r="KE2" s="37" t="str">
        <f>入力シート!K356</f>
        <v>□</v>
      </c>
      <c r="KF2" s="37" t="str">
        <f>入力シート!K357</f>
        <v>□</v>
      </c>
      <c r="KG2" s="37" t="str">
        <f>入力シート!J358</f>
        <v>☑</v>
      </c>
      <c r="KH2" s="37" t="str">
        <f>入力シート!K360</f>
        <v>□</v>
      </c>
      <c r="KI2" s="37" t="str">
        <f>入力シート!K361</f>
        <v>□</v>
      </c>
      <c r="KJ2" s="37" t="str">
        <f>入力シート!K362</f>
        <v>□</v>
      </c>
      <c r="KK2" s="37" t="str">
        <f>入力シート!J363</f>
        <v>☑</v>
      </c>
      <c r="KL2" s="37" t="str">
        <f>入力シート!K365</f>
        <v>□</v>
      </c>
      <c r="KM2" s="37" t="str">
        <f>入力シート!K366</f>
        <v>□</v>
      </c>
      <c r="KN2" s="37" t="str">
        <f>入力シート!K367</f>
        <v>□</v>
      </c>
      <c r="KO2" s="37">
        <f>入力シート!N367</f>
        <v>0</v>
      </c>
      <c r="KP2" s="37" t="str">
        <f>入力シート!J369</f>
        <v>☑</v>
      </c>
      <c r="KQ2" s="37" t="str">
        <f>入力シート!J370</f>
        <v>□</v>
      </c>
      <c r="KR2" s="37" t="str">
        <f>入力シート!J372</f>
        <v>☑</v>
      </c>
      <c r="KS2" s="73">
        <f>入力シート!O372</f>
        <v>0</v>
      </c>
      <c r="KT2" s="37" t="str">
        <f>入力シート!J373</f>
        <v>□</v>
      </c>
      <c r="KU2" s="37" t="str">
        <f>入力シート!J374</f>
        <v>□</v>
      </c>
      <c r="KV2" s="37">
        <f>入力シート!K376</f>
        <v>0</v>
      </c>
      <c r="KW2" s="37">
        <f>入力シート!Q376</f>
        <v>3</v>
      </c>
      <c r="KX2" s="77">
        <f>入力シート!Q378</f>
        <v>100</v>
      </c>
      <c r="KY2" s="37" t="str">
        <f>入力シート!AA22</f>
        <v>□</v>
      </c>
      <c r="KZ2" s="37">
        <f>入力シート!AC25</f>
        <v>0</v>
      </c>
      <c r="LA2" s="76">
        <f>入力シート!AD27</f>
        <v>1</v>
      </c>
      <c r="LB2" s="76">
        <f>入力シート!AD29</f>
        <v>1</v>
      </c>
      <c r="LC2" s="76">
        <f>入力シート!AD31</f>
        <v>0</v>
      </c>
      <c r="LD2" s="37">
        <f>入力シート!AD33</f>
        <v>100</v>
      </c>
      <c r="LE2" s="37">
        <f>入力シート!AB36</f>
        <v>0</v>
      </c>
      <c r="LF2" s="37">
        <f>入力シート!AH36</f>
        <v>20</v>
      </c>
      <c r="LG2" s="37" t="str">
        <f>入力シート!AK38</f>
        <v>□</v>
      </c>
      <c r="LH2" s="37">
        <f>入力シート!AC41</f>
        <v>0</v>
      </c>
      <c r="LI2" s="76">
        <f>入力シート!AD43</f>
        <v>0</v>
      </c>
      <c r="LJ2" s="76">
        <f>入力シート!AD45</f>
        <v>0</v>
      </c>
      <c r="LK2" s="37" t="str">
        <f>入力シート!AD47</f>
        <v/>
      </c>
      <c r="LL2" s="37">
        <f>入力シート!AB50</f>
        <v>0</v>
      </c>
      <c r="LM2" s="37">
        <f>入力シート!AH50</f>
        <v>20</v>
      </c>
      <c r="LN2" s="37" t="str">
        <f>入力シート!AA52</f>
        <v>☑</v>
      </c>
      <c r="LO2" s="37" t="str">
        <f>入力シート!AA53</f>
        <v>□</v>
      </c>
      <c r="LP2" s="37" t="str">
        <f>入力シート!AA55</f>
        <v>□</v>
      </c>
      <c r="LQ2" s="37" t="str">
        <f>入力シート!AA56</f>
        <v>□</v>
      </c>
      <c r="LR2" s="37" t="str">
        <f>入力シート!AB58</f>
        <v>☑</v>
      </c>
      <c r="LS2" s="37" t="str">
        <f>入力シート!AB59</f>
        <v>□</v>
      </c>
      <c r="LT2" s="37" t="str">
        <f>入力シート!AB60</f>
        <v>□</v>
      </c>
      <c r="LU2" s="37" t="str">
        <f>入力シート!AB61</f>
        <v>□</v>
      </c>
      <c r="LV2" s="37" t="str">
        <f>入力シート!AB62</f>
        <v>□</v>
      </c>
      <c r="LW2" s="37">
        <f>入力シート!AE62</f>
        <v>0</v>
      </c>
      <c r="LX2" s="37" t="str">
        <f>入力シート!AA64</f>
        <v>□</v>
      </c>
      <c r="LY2" s="37" t="str">
        <f>入力シート!AA65</f>
        <v>□</v>
      </c>
      <c r="LZ2" s="37" t="str">
        <f>入力シート!AA67</f>
        <v>□</v>
      </c>
      <c r="MA2" s="37">
        <f>入力シート!AF67</f>
        <v>0</v>
      </c>
      <c r="MB2" s="37" t="str">
        <f>入力シート!AA68</f>
        <v>□</v>
      </c>
      <c r="MC2" s="37" t="str">
        <f>入力シート!AA69</f>
        <v>□</v>
      </c>
      <c r="MD2" s="37">
        <f>入力シート!AB71</f>
        <v>0</v>
      </c>
      <c r="ME2" s="37">
        <f>入力シート!AH71</f>
        <v>5</v>
      </c>
      <c r="MF2" s="37" t="str">
        <f>入力シート!AA73</f>
        <v>☑</v>
      </c>
      <c r="MG2" s="37" t="str">
        <f>入力シート!AA74</f>
        <v>□</v>
      </c>
      <c r="MH2" s="37" t="str">
        <f>入力シート!AA76</f>
        <v>□</v>
      </c>
      <c r="MI2" s="37" t="str">
        <f>入力シート!AB78</f>
        <v>□</v>
      </c>
      <c r="MJ2" s="37" t="str">
        <f>入力シート!AB79</f>
        <v>□</v>
      </c>
      <c r="MK2" s="37" t="str">
        <f>入力シート!AB80</f>
        <v>□</v>
      </c>
      <c r="ML2" s="37" t="str">
        <f>入力シート!AA81</f>
        <v>□</v>
      </c>
      <c r="MM2" s="37" t="str">
        <f>入力シート!AB83</f>
        <v>□</v>
      </c>
      <c r="MN2" s="37" t="str">
        <f>入力シート!AB84</f>
        <v>□</v>
      </c>
      <c r="MO2" s="37" t="str">
        <f>入力シート!AB85</f>
        <v>□</v>
      </c>
      <c r="MP2" s="37" t="str">
        <f>入力シート!AB86</f>
        <v>□</v>
      </c>
      <c r="MQ2" s="37" t="str">
        <f>入力シート!AB87</f>
        <v>□</v>
      </c>
      <c r="MR2" s="37">
        <f>入力シート!AE87</f>
        <v>0</v>
      </c>
      <c r="MS2" s="37" t="str">
        <f>入力シート!AA89</f>
        <v>□</v>
      </c>
      <c r="MT2" s="37" t="str">
        <f>入力シート!AA90</f>
        <v>□</v>
      </c>
      <c r="MU2" s="37" t="str">
        <f>入力シート!AA92</f>
        <v>□</v>
      </c>
      <c r="MV2" s="37">
        <f>入力シート!AF92</f>
        <v>0</v>
      </c>
      <c r="MW2" s="37" t="str">
        <f>入力シート!AA93</f>
        <v>□</v>
      </c>
      <c r="MX2" s="37" t="str">
        <f>入力シート!AA94</f>
        <v>□</v>
      </c>
      <c r="MY2" s="37">
        <f>入力シート!AB96</f>
        <v>0</v>
      </c>
      <c r="MZ2" s="37">
        <f>入力シート!AH96</f>
        <v>5</v>
      </c>
      <c r="NA2" s="37" t="str">
        <f>入力シート!AA98</f>
        <v>□</v>
      </c>
      <c r="NB2" s="37">
        <f>入力シート!AC101</f>
        <v>0</v>
      </c>
      <c r="NC2" s="76">
        <f>入力シート!AD103</f>
        <v>0</v>
      </c>
      <c r="ND2" s="76">
        <f>入力シート!AD105</f>
        <v>0</v>
      </c>
      <c r="NE2" s="37" t="str">
        <f>入力シート!AD107</f>
        <v/>
      </c>
      <c r="NF2" s="37">
        <f>入力シート!AB110</f>
        <v>0</v>
      </c>
      <c r="NG2" s="37" t="str">
        <f>入力シート!AH109</f>
        <v/>
      </c>
      <c r="NH2" s="37" t="str">
        <f>入力シート!AA112</f>
        <v>☑</v>
      </c>
      <c r="NI2" s="37" t="str">
        <f>入力シート!AA113</f>
        <v>□</v>
      </c>
      <c r="NJ2" s="37" t="str">
        <f>入力シート!AA115</f>
        <v>□</v>
      </c>
      <c r="NK2" s="37" t="str">
        <f>入力シート!AB117</f>
        <v>□</v>
      </c>
      <c r="NL2" s="37" t="str">
        <f>入力シート!AB118</f>
        <v>□</v>
      </c>
      <c r="NM2" s="37" t="str">
        <f>入力シート!AB119</f>
        <v>□</v>
      </c>
      <c r="NN2" s="37">
        <f>入力シート!AE119</f>
        <v>0</v>
      </c>
      <c r="NO2" s="37" t="str">
        <f>入力シート!AA121</f>
        <v>□</v>
      </c>
      <c r="NP2" s="37" t="str">
        <f>入力シート!AA122</f>
        <v>□</v>
      </c>
      <c r="NQ2" s="37" t="str">
        <f>入力シート!AA124</f>
        <v>□</v>
      </c>
      <c r="NR2" s="37">
        <f>入力シート!AF124</f>
        <v>0</v>
      </c>
      <c r="NS2" s="37" t="str">
        <f>入力シート!AA125</f>
        <v>□</v>
      </c>
      <c r="NT2" s="37" t="str">
        <f>入力シート!AA126</f>
        <v>□</v>
      </c>
      <c r="NU2" s="37">
        <f>入力シート!AB128</f>
        <v>0</v>
      </c>
      <c r="NV2" s="37">
        <f>入力シート!AH128</f>
        <v>5</v>
      </c>
      <c r="NW2" s="37" t="str">
        <f>入力シート!AA130</f>
        <v>☑</v>
      </c>
      <c r="NX2" s="37" t="str">
        <f>入力シート!AA131</f>
        <v>□</v>
      </c>
      <c r="NY2" s="37" t="str">
        <f>入力シート!AA133</f>
        <v>☑</v>
      </c>
      <c r="NZ2" s="37">
        <f>入力シート!AD134</f>
        <v>0</v>
      </c>
      <c r="OA2" s="37">
        <f>入力シート!AD135</f>
        <v>0</v>
      </c>
      <c r="OB2" s="37" t="str">
        <f>入力シート!AA137</f>
        <v>□</v>
      </c>
      <c r="OC2" s="37" t="str">
        <f>入力シート!AA138</f>
        <v>□</v>
      </c>
      <c r="OD2" s="37" t="str">
        <f>入力シート!AA140</f>
        <v>□</v>
      </c>
      <c r="OE2" s="37">
        <f>入力シート!AF140</f>
        <v>0</v>
      </c>
      <c r="OF2" s="37" t="str">
        <f>入力シート!AA141</f>
        <v>□</v>
      </c>
      <c r="OG2" s="37" t="str">
        <f>入力シート!AA142</f>
        <v>□</v>
      </c>
      <c r="OH2" s="37">
        <f>入力シート!AB144</f>
        <v>0</v>
      </c>
      <c r="OI2" s="37">
        <f>入力シート!AH144</f>
        <v>5</v>
      </c>
      <c r="OJ2" s="37" t="str">
        <f>入力シート!AA146</f>
        <v>☑</v>
      </c>
      <c r="OK2" s="37" t="str">
        <f>入力シート!AA147</f>
        <v>□</v>
      </c>
      <c r="OL2" s="37" t="str">
        <f>入力シート!AA149</f>
        <v>□</v>
      </c>
      <c r="OM2" s="37" t="str">
        <f>入力シート!AB150</f>
        <v>□</v>
      </c>
      <c r="ON2" s="37" t="str">
        <f>入力シート!AB151</f>
        <v>□</v>
      </c>
      <c r="OO2" s="37" t="str">
        <f>入力シート!AA153</f>
        <v>□</v>
      </c>
      <c r="OP2" s="37" t="str">
        <f>入力シート!AA154</f>
        <v>□</v>
      </c>
      <c r="OQ2" s="37" t="str">
        <f>入力シート!AA156</f>
        <v>□</v>
      </c>
      <c r="OR2" s="73">
        <f>入力シート!AF156</f>
        <v>0</v>
      </c>
      <c r="OS2" s="37" t="str">
        <f>入力シート!AA157</f>
        <v>□</v>
      </c>
      <c r="OT2" s="37" t="str">
        <f>入力シート!AA158</f>
        <v>□</v>
      </c>
      <c r="OU2" s="37">
        <f>入力シート!AB160</f>
        <v>0</v>
      </c>
      <c r="OV2" s="37">
        <f>入力シート!AH160</f>
        <v>5</v>
      </c>
      <c r="OW2" s="37" t="str">
        <f>入力シート!AA162</f>
        <v>☑</v>
      </c>
      <c r="OX2" s="37" t="str">
        <f>入力シート!AA163</f>
        <v>□</v>
      </c>
      <c r="OY2" s="37" t="str">
        <f>入力シート!AA165</f>
        <v>□</v>
      </c>
      <c r="OZ2" s="37" t="str">
        <f>入力シート!AB167</f>
        <v>□</v>
      </c>
      <c r="PA2" s="37" t="str">
        <f>入力シート!AB168</f>
        <v>□</v>
      </c>
      <c r="PB2" s="37" t="str">
        <f>入力シート!AB169</f>
        <v>□</v>
      </c>
      <c r="PC2" s="37" t="str">
        <f>入力シート!AB170</f>
        <v>□</v>
      </c>
      <c r="PD2" s="37" t="str">
        <f>入力シート!AB171</f>
        <v>□</v>
      </c>
      <c r="PE2" s="37">
        <f>入力シート!AE171</f>
        <v>0</v>
      </c>
      <c r="PF2" s="37" t="str">
        <f>入力シート!AA172</f>
        <v>□</v>
      </c>
      <c r="PG2" s="37" t="str">
        <f>入力シート!AB174</f>
        <v>□</v>
      </c>
      <c r="PH2" s="37" t="str">
        <f>入力シート!AB175</f>
        <v>□</v>
      </c>
      <c r="PI2" s="37" t="str">
        <f>入力シート!AB176</f>
        <v>□</v>
      </c>
      <c r="PJ2" s="37">
        <f>入力シート!AE176</f>
        <v>0</v>
      </c>
      <c r="PK2" s="37" t="str">
        <f>入力シート!AA178</f>
        <v>□</v>
      </c>
      <c r="PL2" s="37" t="str">
        <f>入力シート!AA179</f>
        <v>□</v>
      </c>
      <c r="PM2" s="37" t="str">
        <f>入力シート!AA181</f>
        <v>□</v>
      </c>
      <c r="PN2" s="37">
        <f>入力シート!AF181</f>
        <v>0</v>
      </c>
      <c r="PO2" s="37" t="str">
        <f>入力シート!AA182</f>
        <v>□</v>
      </c>
      <c r="PP2" s="37" t="str">
        <f>入力シート!AA183</f>
        <v>□</v>
      </c>
      <c r="PQ2" s="37">
        <f>入力シート!AB185</f>
        <v>0</v>
      </c>
      <c r="PR2" s="37">
        <f>入力シート!AH185</f>
        <v>3</v>
      </c>
      <c r="PS2" s="37" t="str">
        <f>入力シート!AA187</f>
        <v>☑</v>
      </c>
      <c r="PT2" s="37" t="str">
        <f>入力シート!AA188</f>
        <v>□</v>
      </c>
      <c r="PU2" s="37" t="str">
        <f>入力シート!AA190</f>
        <v>□</v>
      </c>
      <c r="PV2" s="37" t="str">
        <f>入力シート!AA191</f>
        <v>□</v>
      </c>
      <c r="PW2" s="37" t="str">
        <f>入力シート!AB193</f>
        <v>□</v>
      </c>
      <c r="PX2" s="37">
        <f>入力シート!AF193</f>
        <v>0</v>
      </c>
      <c r="PY2" s="37" t="str">
        <f>入力シート!AB194</f>
        <v>□</v>
      </c>
      <c r="PZ2" s="37">
        <f>入力シート!AE195</f>
        <v>0</v>
      </c>
      <c r="QA2" s="37" t="str">
        <f>入力シート!AA217</f>
        <v>□</v>
      </c>
      <c r="QB2" s="37" t="str">
        <f>入力シート!AA218</f>
        <v>□</v>
      </c>
      <c r="QC2" s="37" t="str">
        <f>入力シート!AA220</f>
        <v>□</v>
      </c>
      <c r="QD2" s="37">
        <f>入力シート!AF220</f>
        <v>0</v>
      </c>
      <c r="QE2" s="37" t="str">
        <f>入力シート!AA221</f>
        <v>□</v>
      </c>
      <c r="QF2" s="37" t="str">
        <f>入力シート!AA222</f>
        <v>□</v>
      </c>
      <c r="QG2" s="37">
        <f>入力シート!AB224</f>
        <v>0</v>
      </c>
      <c r="QH2" s="37">
        <f>入力シート!AH224</f>
        <v>3</v>
      </c>
      <c r="QI2" s="37" t="str">
        <f>入力シート!AA206</f>
        <v>☑</v>
      </c>
      <c r="QJ2" s="37" t="str">
        <f>入力シート!AA207</f>
        <v>□</v>
      </c>
      <c r="QK2" s="37" t="str">
        <f>入力シート!AA209</f>
        <v>□</v>
      </c>
      <c r="QL2" s="37" t="str">
        <f>入力シート!AB211</f>
        <v>□</v>
      </c>
      <c r="QM2" s="37" t="str">
        <f>入力シート!AB212</f>
        <v>□</v>
      </c>
      <c r="QN2" s="37" t="str">
        <f>入力シート!AB213</f>
        <v>□</v>
      </c>
      <c r="QO2" s="37" t="str">
        <f>入力シート!AB214</f>
        <v>□</v>
      </c>
      <c r="QP2" s="37" t="str">
        <f>入力シート!AB215</f>
        <v>□</v>
      </c>
      <c r="QQ2" s="37">
        <f>入力シート!AE215</f>
        <v>0</v>
      </c>
      <c r="QR2" s="37" t="str">
        <f>入力シート!AA217</f>
        <v>□</v>
      </c>
      <c r="QS2" s="37" t="str">
        <f>入力シート!AA218</f>
        <v>□</v>
      </c>
      <c r="QT2" s="37" t="str">
        <f>入力シート!AA220</f>
        <v>□</v>
      </c>
      <c r="QU2" s="37">
        <f>入力シート!AF220</f>
        <v>0</v>
      </c>
      <c r="QV2" s="37" t="str">
        <f>入力シート!AA221</f>
        <v>□</v>
      </c>
      <c r="QW2" s="37" t="str">
        <f>入力シート!AA222</f>
        <v>□</v>
      </c>
      <c r="QX2" s="37">
        <f>入力シート!AB224</f>
        <v>0</v>
      </c>
      <c r="QY2" s="37">
        <f>入力シート!AH224</f>
        <v>3</v>
      </c>
      <c r="QZ2" s="37" t="str">
        <f>入力シート!AA226</f>
        <v>☑</v>
      </c>
      <c r="RA2" s="37" t="str">
        <f>入力シート!AA227</f>
        <v>□</v>
      </c>
      <c r="RB2" s="37" t="str">
        <f>入力シート!AA229</f>
        <v>□</v>
      </c>
      <c r="RC2" s="37" t="str">
        <f>入力シート!AB231</f>
        <v>□</v>
      </c>
      <c r="RD2" s="37" t="str">
        <f>入力シート!AB232</f>
        <v>□</v>
      </c>
      <c r="RE2" s="37" t="str">
        <f>入力シート!AB233</f>
        <v>□</v>
      </c>
      <c r="RF2" s="37" t="str">
        <f>入力シート!AB234</f>
        <v>□</v>
      </c>
      <c r="RG2" s="37" t="str">
        <f>入力シート!AB235</f>
        <v>□</v>
      </c>
      <c r="RH2" s="37">
        <f>入力シート!AE235</f>
        <v>0</v>
      </c>
      <c r="RI2" s="37" t="str">
        <f>入力シート!AA237</f>
        <v>□</v>
      </c>
      <c r="RJ2" s="37" t="str">
        <f>入力シート!AA238</f>
        <v>□</v>
      </c>
      <c r="RK2" s="37" t="str">
        <f>入力シート!AA240</f>
        <v>□</v>
      </c>
      <c r="RL2" s="37">
        <f>入力シート!AF240</f>
        <v>0</v>
      </c>
      <c r="RM2" s="37" t="str">
        <f>入力シート!AA241</f>
        <v>□</v>
      </c>
      <c r="RN2" s="37" t="str">
        <f>入力シート!AA242</f>
        <v>□</v>
      </c>
      <c r="RO2" s="37">
        <f>入力シート!AB244</f>
        <v>0</v>
      </c>
      <c r="RP2" s="37">
        <f>入力シート!AH244</f>
        <v>3</v>
      </c>
      <c r="RQ2" s="37" t="str">
        <f>入力シート!AA246</f>
        <v>☑</v>
      </c>
      <c r="RR2" s="37" t="str">
        <f>入力シート!AA247</f>
        <v>□</v>
      </c>
      <c r="RS2" s="37" t="str">
        <f>入力シート!AA249</f>
        <v>□</v>
      </c>
      <c r="RT2" s="37" t="str">
        <f>入力シート!AB251</f>
        <v>□</v>
      </c>
      <c r="RU2" s="37" t="str">
        <f>入力シート!AB252</f>
        <v>□</v>
      </c>
      <c r="RV2" s="37" t="str">
        <f>入力シート!AB253</f>
        <v>□</v>
      </c>
      <c r="RW2" s="37">
        <f>入力シート!AE253</f>
        <v>0</v>
      </c>
      <c r="RX2" s="37" t="str">
        <f>入力シート!AA254</f>
        <v>□</v>
      </c>
      <c r="RY2" s="37" t="str">
        <f>入力シート!AB256</f>
        <v>□</v>
      </c>
      <c r="RZ2" s="37" t="str">
        <f>入力シート!AB257</f>
        <v>□</v>
      </c>
      <c r="SA2" s="37" t="str">
        <f>入力シート!AB258</f>
        <v>□</v>
      </c>
      <c r="SB2" s="37">
        <f>入力シート!AE258</f>
        <v>0</v>
      </c>
      <c r="SC2" s="37" t="str">
        <f>入力シート!AA260</f>
        <v>□</v>
      </c>
      <c r="SD2" s="37" t="str">
        <f>入力シート!AA261</f>
        <v>□</v>
      </c>
      <c r="SE2" s="37" t="str">
        <f>入力シート!AA263</f>
        <v>□</v>
      </c>
      <c r="SF2" s="73">
        <f>入力シート!AF263</f>
        <v>0</v>
      </c>
      <c r="SG2" s="37" t="str">
        <f>入力シート!AA264</f>
        <v>□</v>
      </c>
      <c r="SH2" s="37" t="str">
        <f>入力シート!AA265</f>
        <v>□</v>
      </c>
      <c r="SI2" s="37">
        <f>入力シート!AB267</f>
        <v>0</v>
      </c>
      <c r="SJ2" s="37">
        <f>入力シート!AH267</f>
        <v>3</v>
      </c>
      <c r="SK2" s="37" t="str">
        <f>入力シート!AA269</f>
        <v>☑</v>
      </c>
      <c r="SL2" s="37" t="str">
        <f>入力シート!AA270</f>
        <v>□</v>
      </c>
      <c r="SM2" s="37" t="str">
        <f>入力シート!AA272</f>
        <v>□</v>
      </c>
      <c r="SN2" s="37" t="str">
        <f>入力シート!AB274</f>
        <v>□</v>
      </c>
      <c r="SO2" s="37" t="str">
        <f>入力シート!AB275</f>
        <v>□</v>
      </c>
      <c r="SP2" s="37" t="str">
        <f>入力シート!AB276</f>
        <v>□</v>
      </c>
      <c r="SQ2" s="37" t="str">
        <f>入力シート!AB277</f>
        <v>□</v>
      </c>
      <c r="SR2" s="37" t="str">
        <f>入力シート!AB278</f>
        <v>□</v>
      </c>
      <c r="SS2" s="37">
        <f>入力シート!AE278</f>
        <v>0</v>
      </c>
      <c r="ST2" s="37" t="str">
        <f>入力シート!AA280</f>
        <v>□</v>
      </c>
      <c r="SU2" s="37" t="str">
        <f>入力シート!AA281</f>
        <v>□</v>
      </c>
      <c r="SV2" s="37" t="str">
        <f>入力シート!AA283</f>
        <v>□</v>
      </c>
      <c r="SW2" s="73">
        <f>入力シート!AF283</f>
        <v>0</v>
      </c>
      <c r="SX2" s="37" t="str">
        <f>入力シート!AA284</f>
        <v>□</v>
      </c>
      <c r="SY2" s="37" t="str">
        <f>入力シート!AA285</f>
        <v>□</v>
      </c>
      <c r="SZ2" s="37">
        <f>入力シート!AB287</f>
        <v>0</v>
      </c>
      <c r="TA2" s="77">
        <f>入力シート!AH287</f>
        <v>3</v>
      </c>
      <c r="TB2" s="77" t="str">
        <f>入力シート!AA289</f>
        <v>☑</v>
      </c>
      <c r="TC2" s="37" t="str">
        <f>入力シート!AA290</f>
        <v>□</v>
      </c>
      <c r="TD2" s="37" t="str">
        <f>入力シート!AA292</f>
        <v>□</v>
      </c>
      <c r="TE2" s="37" t="str">
        <f>入力シート!AB294</f>
        <v>□</v>
      </c>
      <c r="TF2" s="37" t="str">
        <f>入力シート!AB295</f>
        <v>□</v>
      </c>
      <c r="TG2" s="37" t="str">
        <f>入力シート!AB296</f>
        <v>□</v>
      </c>
      <c r="TH2" s="37" t="str">
        <f>入力シート!AB297</f>
        <v>□</v>
      </c>
      <c r="TI2" s="37">
        <f>入力シート!AE297</f>
        <v>0</v>
      </c>
      <c r="TJ2" s="37" t="str">
        <f>入力シート!AA299</f>
        <v>□</v>
      </c>
      <c r="TK2" s="37" t="str">
        <f>入力シート!AA300</f>
        <v>□</v>
      </c>
      <c r="TL2" s="37" t="str">
        <f>入力シート!AA302</f>
        <v>□</v>
      </c>
      <c r="TM2" s="73">
        <f>入力シート!AF302</f>
        <v>0</v>
      </c>
      <c r="TN2" s="37" t="str">
        <f>入力シート!AA303</f>
        <v>□</v>
      </c>
      <c r="TO2" s="37" t="str">
        <f>入力シート!AA304</f>
        <v>□</v>
      </c>
      <c r="TP2" s="37">
        <f>入力シート!AB306</f>
        <v>0</v>
      </c>
      <c r="TQ2" s="77">
        <f>入力シート!AH306</f>
        <v>3</v>
      </c>
      <c r="TR2" s="77" t="str">
        <f>入力シート!AA308</f>
        <v>☑</v>
      </c>
      <c r="TS2" s="37" t="str">
        <f>入力シート!AA309</f>
        <v>□</v>
      </c>
      <c r="TT2" s="37" t="str">
        <f>入力シート!AA311</f>
        <v>□</v>
      </c>
      <c r="TU2" s="37" t="str">
        <f>入力シート!AA312</f>
        <v>□</v>
      </c>
      <c r="TV2" s="37" t="str">
        <f>入力シート!AB314</f>
        <v>□</v>
      </c>
      <c r="TW2" s="37" t="str">
        <f>入力シート!AB315</f>
        <v>□</v>
      </c>
      <c r="TX2" s="37" t="str">
        <f>入力シート!AA317</f>
        <v>□</v>
      </c>
      <c r="TY2" s="37" t="str">
        <f>入力シート!AA319</f>
        <v>□</v>
      </c>
      <c r="TZ2" s="37" t="str">
        <f>入力シート!AA320</f>
        <v>□</v>
      </c>
      <c r="UA2" s="37" t="str">
        <f>入力シート!AA322</f>
        <v>□</v>
      </c>
      <c r="UB2" s="73">
        <f>入力シート!AF322</f>
        <v>0</v>
      </c>
      <c r="UC2" s="37" t="str">
        <f>入力シート!AA323</f>
        <v>□</v>
      </c>
      <c r="UD2" s="37" t="str">
        <f>入力シート!AA324</f>
        <v>□</v>
      </c>
      <c r="UE2" s="37">
        <f>入力シート!AB326</f>
        <v>0</v>
      </c>
      <c r="UF2" s="77">
        <f>入力シート!AH326</f>
        <v>3</v>
      </c>
      <c r="UG2" s="77" t="str">
        <f>入力シート!AA328</f>
        <v>☑</v>
      </c>
      <c r="UH2" s="37" t="str">
        <f>入力シート!AA329</f>
        <v>□</v>
      </c>
      <c r="UI2" s="37" t="str">
        <f>入力シート!AA331</f>
        <v>□</v>
      </c>
      <c r="UJ2" s="37" t="str">
        <f>入力シート!AB333</f>
        <v>□</v>
      </c>
      <c r="UK2" s="37" t="str">
        <f>入力シート!AB334</f>
        <v>□</v>
      </c>
      <c r="UL2" s="37" t="str">
        <f>入力シート!AB335</f>
        <v>□</v>
      </c>
      <c r="UM2" s="37" t="str">
        <f>入力シート!AB336</f>
        <v>□</v>
      </c>
      <c r="UN2" s="37" t="str">
        <f>入力シート!AB337</f>
        <v>□</v>
      </c>
      <c r="UO2" s="37" t="str">
        <f>入力シート!AB338</f>
        <v>□</v>
      </c>
      <c r="UP2" s="37">
        <f>入力シート!AE338</f>
        <v>0</v>
      </c>
      <c r="UQ2" s="37" t="str">
        <f>入力シート!AA339</f>
        <v>□</v>
      </c>
      <c r="UR2" s="37" t="str">
        <f>入力シート!AA341</f>
        <v>□</v>
      </c>
      <c r="US2" s="37" t="str">
        <f>入力シート!AA342</f>
        <v>□</v>
      </c>
      <c r="UT2" s="37" t="str">
        <f>入力シート!AA344</f>
        <v>□</v>
      </c>
      <c r="UU2" s="73">
        <f>入力シート!AF344</f>
        <v>0</v>
      </c>
      <c r="UV2" s="37" t="str">
        <f>入力シート!AA345</f>
        <v>□</v>
      </c>
      <c r="UW2" s="37" t="str">
        <f>入力シート!AA346</f>
        <v>□</v>
      </c>
      <c r="UX2" s="37">
        <f>入力シート!AB348</f>
        <v>0</v>
      </c>
      <c r="UY2" s="77">
        <f>入力シート!AH348</f>
        <v>3</v>
      </c>
      <c r="UZ2" s="77" t="str">
        <f>入力シート!AA350</f>
        <v>☑</v>
      </c>
      <c r="VA2" s="37" t="str">
        <f>入力シート!AA351</f>
        <v>□</v>
      </c>
      <c r="VB2" s="37" t="str">
        <f>入力シート!AA353</f>
        <v>□</v>
      </c>
      <c r="VC2" s="37" t="str">
        <f>入力シート!AB355</f>
        <v>□</v>
      </c>
      <c r="VD2" s="37" t="str">
        <f>入力シート!AB356</f>
        <v>□</v>
      </c>
      <c r="VE2" s="37" t="str">
        <f>入力シート!AB357</f>
        <v>□</v>
      </c>
      <c r="VF2" s="37" t="str">
        <f>入力シート!AA358</f>
        <v>□</v>
      </c>
      <c r="VG2" s="37" t="str">
        <f>入力シート!AB360</f>
        <v>□</v>
      </c>
      <c r="VH2" s="37" t="str">
        <f>入力シート!AB361</f>
        <v>□</v>
      </c>
      <c r="VI2" s="37" t="str">
        <f>入力シート!AB362</f>
        <v>□</v>
      </c>
      <c r="VJ2" s="37" t="str">
        <f>入力シート!AA363</f>
        <v>□</v>
      </c>
      <c r="VK2" s="37" t="str">
        <f>入力シート!AB365</f>
        <v>□</v>
      </c>
      <c r="VL2" s="37" t="str">
        <f>入力シート!AB366</f>
        <v>□</v>
      </c>
      <c r="VM2" s="37" t="str">
        <f>入力シート!AB367</f>
        <v>□</v>
      </c>
      <c r="VN2" s="37">
        <f>入力シート!AE367</f>
        <v>0</v>
      </c>
      <c r="VO2" s="37" t="str">
        <f>入力シート!AA369</f>
        <v>□</v>
      </c>
      <c r="VP2" s="37" t="str">
        <f>入力シート!AA370</f>
        <v>□</v>
      </c>
      <c r="VQ2" s="37" t="str">
        <f>入力シート!AA372</f>
        <v>□</v>
      </c>
      <c r="VR2" s="37">
        <f>入力シート!AF372</f>
        <v>0</v>
      </c>
      <c r="VS2" s="37" t="str">
        <f>入力シート!AA373</f>
        <v>□</v>
      </c>
      <c r="VT2" s="37" t="str">
        <f>入力シート!AA374</f>
        <v>□</v>
      </c>
      <c r="VU2" s="37">
        <f>入力シート!AB376</f>
        <v>0</v>
      </c>
      <c r="VV2" s="37">
        <f>入力シート!AH376</f>
        <v>3</v>
      </c>
      <c r="VW2" s="77">
        <f>入力シート!AH378</f>
        <v>100</v>
      </c>
      <c r="VX2" s="37" t="str">
        <f>入力シート!AK22</f>
        <v>□</v>
      </c>
      <c r="VY2" s="37">
        <f>入力シート!AM25</f>
        <v>0</v>
      </c>
      <c r="VZ2" s="76">
        <f>入力シート!AO27</f>
        <v>1</v>
      </c>
      <c r="WA2" s="76">
        <f>入力シート!AO29</f>
        <v>1</v>
      </c>
      <c r="WB2" s="76">
        <f>入力シート!AO31</f>
        <v>0</v>
      </c>
      <c r="WC2" s="37">
        <f>入力シート!AO33</f>
        <v>100</v>
      </c>
      <c r="WD2" s="76">
        <f>入力シート!AP27</f>
        <v>1</v>
      </c>
      <c r="WE2" s="76">
        <f>入力シート!AP29</f>
        <v>1</v>
      </c>
      <c r="WF2" s="76">
        <f>入力シート!AP31</f>
        <v>0</v>
      </c>
      <c r="WG2" s="37">
        <f>入力シート!AP33</f>
        <v>100</v>
      </c>
      <c r="WH2" s="37">
        <f>入力シート!AL36</f>
        <v>0</v>
      </c>
      <c r="WI2" s="37">
        <f>入力シート!AR36</f>
        <v>20</v>
      </c>
      <c r="WJ2" s="37" t="str">
        <f>入力シート!AK38</f>
        <v>□</v>
      </c>
      <c r="WK2" s="37">
        <f>入力シート!AM41</f>
        <v>0</v>
      </c>
      <c r="WL2" s="76">
        <f>入力シート!AN43</f>
        <v>0</v>
      </c>
      <c r="WM2" s="76">
        <f>入力シート!AN45</f>
        <v>0</v>
      </c>
      <c r="WN2" s="37" t="e">
        <f>入力シート!AN47</f>
        <v>#DIV/0!</v>
      </c>
      <c r="WO2" s="37">
        <f>入力シート!AL50</f>
        <v>0</v>
      </c>
      <c r="WP2" s="37">
        <f>入力シート!AR50</f>
        <v>20</v>
      </c>
      <c r="WQ2" s="37">
        <f>入力シート!KU52</f>
        <v>0</v>
      </c>
      <c r="WR2" s="37">
        <f>入力シート!KU53</f>
        <v>0</v>
      </c>
      <c r="WS2" s="37">
        <f>入力シート!KU55</f>
        <v>0</v>
      </c>
      <c r="WT2" s="37">
        <f>入力シート!KU56</f>
        <v>0</v>
      </c>
      <c r="WU2" s="37" t="str">
        <f>入力シート!AL58</f>
        <v>□</v>
      </c>
      <c r="WV2" s="37" t="str">
        <f>入力シート!AL59</f>
        <v>□</v>
      </c>
      <c r="WW2" s="37" t="str">
        <f>入力シート!AL60</f>
        <v>□</v>
      </c>
      <c r="WX2" s="37" t="str">
        <f>入力シート!AL61</f>
        <v>□</v>
      </c>
      <c r="WY2" s="37" t="str">
        <f>入力シート!AL62</f>
        <v>□</v>
      </c>
      <c r="WZ2" s="37">
        <f>入力シート!KY62</f>
        <v>0</v>
      </c>
      <c r="XA2" s="37">
        <f>入力シート!KU64</f>
        <v>0</v>
      </c>
      <c r="XB2" s="37">
        <f>入力シート!KU65</f>
        <v>0</v>
      </c>
      <c r="XC2" s="37">
        <f>入力シート!KU67</f>
        <v>0</v>
      </c>
      <c r="XD2" s="73">
        <f>入力シート!KZ67</f>
        <v>0</v>
      </c>
      <c r="XE2" s="37">
        <f>入力シート!KU68</f>
        <v>0</v>
      </c>
      <c r="XF2" s="37">
        <f>入力シート!KU69</f>
        <v>0</v>
      </c>
      <c r="XG2" s="37">
        <f>入力シート!AL71</f>
        <v>0</v>
      </c>
      <c r="XH2" s="37">
        <f>入力シート!AR71</f>
        <v>5</v>
      </c>
      <c r="XI2" s="37">
        <f>入力シート!KU73</f>
        <v>0</v>
      </c>
      <c r="XJ2" s="37">
        <f>入力シート!KU74</f>
        <v>0</v>
      </c>
      <c r="XK2" s="37">
        <f>入力シート!KU76</f>
        <v>0</v>
      </c>
      <c r="XL2" s="37" t="str">
        <f>入力シート!AL78</f>
        <v>□</v>
      </c>
      <c r="XM2" s="37" t="str">
        <f>入力シート!AL79</f>
        <v>□</v>
      </c>
      <c r="XN2" s="37" t="str">
        <f>入力シート!AL80</f>
        <v>□</v>
      </c>
      <c r="XO2" s="37">
        <f>入力シート!KU81</f>
        <v>0</v>
      </c>
      <c r="XP2" s="37" t="str">
        <f>入力シート!AL83</f>
        <v>□</v>
      </c>
      <c r="XQ2" s="37" t="str">
        <f>入力シート!AL84</f>
        <v>□</v>
      </c>
      <c r="XR2" s="37" t="str">
        <f>入力シート!AL85</f>
        <v>□</v>
      </c>
      <c r="XS2" s="37" t="str">
        <f>入力シート!AL86</f>
        <v>□</v>
      </c>
      <c r="XT2" s="37" t="str">
        <f>入力シート!AL87</f>
        <v>□</v>
      </c>
      <c r="XU2" s="37">
        <f>入力シート!KY87</f>
        <v>0</v>
      </c>
      <c r="XV2" s="37">
        <f>入力シート!KU89</f>
        <v>0</v>
      </c>
      <c r="XW2" s="37">
        <f>入力シート!KU90</f>
        <v>0</v>
      </c>
      <c r="XX2" s="37">
        <f>入力シート!KU92</f>
        <v>0</v>
      </c>
      <c r="XY2" s="73">
        <f>入力シート!KZ92</f>
        <v>0</v>
      </c>
      <c r="XZ2" s="37">
        <f>入力シート!KU93</f>
        <v>0</v>
      </c>
      <c r="YA2" s="37">
        <f>入力シート!KU94</f>
        <v>0</v>
      </c>
      <c r="YB2" s="37">
        <f>入力シート!AL96</f>
        <v>0</v>
      </c>
      <c r="YC2" s="37">
        <f>入力シート!AR96</f>
        <v>5</v>
      </c>
      <c r="YD2" s="37" t="str">
        <f>入力シート!AK98</f>
        <v>☑</v>
      </c>
      <c r="YE2" s="37">
        <f>入力シート!AM101</f>
        <v>2024</v>
      </c>
      <c r="YF2" s="76">
        <f>入力シート!AN103</f>
        <v>0</v>
      </c>
      <c r="YG2" s="76">
        <f>入力シート!AN105</f>
        <v>0</v>
      </c>
      <c r="YH2" s="37" t="e">
        <f>入力シート!AN107</f>
        <v>#DIV/0!</v>
      </c>
      <c r="YI2" s="37">
        <f>入力シート!AL110</f>
        <v>0</v>
      </c>
      <c r="YJ2" s="37" t="str">
        <f>入力シート!AR109</f>
        <v/>
      </c>
      <c r="YK2" s="37">
        <f>入力シート!KU112</f>
        <v>0</v>
      </c>
      <c r="YL2" s="37">
        <f>入力シート!KU113</f>
        <v>0</v>
      </c>
      <c r="YM2" s="37">
        <f>入力シート!KU115</f>
        <v>0</v>
      </c>
      <c r="YN2" s="37" t="str">
        <f>入力シート!AL117</f>
        <v>□</v>
      </c>
      <c r="YO2" s="37" t="str">
        <f>入力シート!AL118</f>
        <v>□</v>
      </c>
      <c r="YP2" s="37" t="str">
        <f>入力シート!AL119</f>
        <v>□</v>
      </c>
      <c r="YQ2" s="37">
        <f>入力シート!KY119</f>
        <v>0</v>
      </c>
      <c r="YR2" s="37">
        <f>入力シート!KU121</f>
        <v>0</v>
      </c>
      <c r="YS2" s="37">
        <f>入力シート!KU122</f>
        <v>0</v>
      </c>
      <c r="YT2" s="37">
        <f>入力シート!KU124</f>
        <v>0</v>
      </c>
      <c r="YU2" s="73">
        <f>入力シート!KZ124</f>
        <v>0</v>
      </c>
      <c r="YV2" s="37">
        <f>入力シート!KU125</f>
        <v>0</v>
      </c>
      <c r="YW2" s="37">
        <f>入力シート!KU126</f>
        <v>0</v>
      </c>
      <c r="YX2" s="37">
        <f>入力シート!AL128</f>
        <v>0</v>
      </c>
      <c r="YY2" s="37">
        <f>入力シート!AR128</f>
        <v>5</v>
      </c>
      <c r="YZ2" s="37">
        <f>入力シート!KU130</f>
        <v>0</v>
      </c>
      <c r="ZA2" s="37">
        <f>入力シート!KU131</f>
        <v>0</v>
      </c>
      <c r="ZB2" s="37">
        <f>入力シート!KU133</f>
        <v>0</v>
      </c>
      <c r="ZC2" s="37">
        <f>入力シート!AN134</f>
        <v>0</v>
      </c>
      <c r="ZD2" s="37">
        <f>入力シート!AN135</f>
        <v>0</v>
      </c>
      <c r="ZE2" s="37">
        <f>入力シート!KU137</f>
        <v>0</v>
      </c>
      <c r="ZF2" s="37">
        <f>入力シート!KU138</f>
        <v>0</v>
      </c>
      <c r="ZG2" s="37">
        <f>入力シート!KU140</f>
        <v>0</v>
      </c>
      <c r="ZH2" s="73">
        <f>入力シート!KZ140</f>
        <v>0</v>
      </c>
      <c r="ZI2" s="37">
        <f>入力シート!KU141</f>
        <v>0</v>
      </c>
      <c r="ZJ2" s="37">
        <f>入力シート!KU142</f>
        <v>0</v>
      </c>
      <c r="ZK2" s="37">
        <f>入力シート!AL144</f>
        <v>0</v>
      </c>
      <c r="ZL2" s="37">
        <f>入力シート!AR144</f>
        <v>5</v>
      </c>
      <c r="ZM2" s="37">
        <f>入力シート!KU146</f>
        <v>0</v>
      </c>
      <c r="ZN2" s="37">
        <f>入力シート!KU147</f>
        <v>0</v>
      </c>
      <c r="ZO2" s="37">
        <f>入力シート!KU149</f>
        <v>0</v>
      </c>
      <c r="ZP2" s="37" t="str">
        <f>入力シート!AL150</f>
        <v>□</v>
      </c>
      <c r="ZQ2" s="37" t="str">
        <f>入力シート!AL151</f>
        <v>□</v>
      </c>
      <c r="ZR2" s="37">
        <f>入力シート!KU153</f>
        <v>0</v>
      </c>
      <c r="ZS2" s="37">
        <f>入力シート!KU154</f>
        <v>0</v>
      </c>
      <c r="ZT2" s="37">
        <f>入力シート!KU156</f>
        <v>0</v>
      </c>
      <c r="ZU2" s="73">
        <f>入力シート!KZ156</f>
        <v>0</v>
      </c>
      <c r="ZV2" s="37">
        <f>入力シート!KU157</f>
        <v>0</v>
      </c>
      <c r="ZW2" s="37">
        <f>入力シート!KU158</f>
        <v>0</v>
      </c>
      <c r="ZX2" s="37">
        <f>入力シート!AL160</f>
        <v>0</v>
      </c>
      <c r="ZY2" s="37">
        <f>入力シート!AR160</f>
        <v>5</v>
      </c>
      <c r="ZZ2" s="37">
        <f>入力シート!KU162</f>
        <v>0</v>
      </c>
      <c r="AAA2" s="37">
        <f>入力シート!KU163</f>
        <v>0</v>
      </c>
      <c r="AAB2" s="37">
        <f>入力シート!KU165</f>
        <v>0</v>
      </c>
      <c r="AAC2" s="37" t="str">
        <f>入力シート!AL167</f>
        <v>□</v>
      </c>
      <c r="AAD2" s="37" t="str">
        <f>入力シート!AL168</f>
        <v>□</v>
      </c>
      <c r="AAE2" s="37" t="str">
        <f>入力シート!AL169</f>
        <v>□</v>
      </c>
      <c r="AAF2" s="37" t="str">
        <f>入力シート!AL170</f>
        <v>□</v>
      </c>
      <c r="AAG2" s="37" t="str">
        <f>入力シート!AL171</f>
        <v>□</v>
      </c>
      <c r="AAH2" s="37">
        <f>入力シート!KY171</f>
        <v>0</v>
      </c>
      <c r="AAI2" s="37">
        <f>入力シート!KU172</f>
        <v>0</v>
      </c>
      <c r="AAJ2" s="37" t="str">
        <f>入力シート!AL174</f>
        <v>□</v>
      </c>
      <c r="AAK2" s="37" t="str">
        <f>入力シート!AL175</f>
        <v>□</v>
      </c>
      <c r="AAL2" s="37" t="str">
        <f>入力シート!AL176</f>
        <v>□</v>
      </c>
      <c r="AAM2" s="37">
        <f>入力シート!KY176</f>
        <v>0</v>
      </c>
      <c r="AAN2" s="37">
        <f>入力シート!KU178</f>
        <v>0</v>
      </c>
      <c r="AAO2" s="37">
        <f>入力シート!KU179</f>
        <v>0</v>
      </c>
      <c r="AAP2" s="37">
        <f>入力シート!KU181</f>
        <v>0</v>
      </c>
      <c r="AAQ2" s="73">
        <f>入力シート!KZ181</f>
        <v>0</v>
      </c>
      <c r="AAR2" s="37">
        <f>入力シート!KU182</f>
        <v>0</v>
      </c>
      <c r="AAS2" s="37">
        <f>入力シート!KU183</f>
        <v>0</v>
      </c>
      <c r="AAT2" s="37">
        <f>入力シート!AL185</f>
        <v>0</v>
      </c>
      <c r="AAU2" s="37">
        <f>入力シート!AR185</f>
        <v>3</v>
      </c>
      <c r="AAV2" s="37">
        <f>入力シート!KU187</f>
        <v>0</v>
      </c>
      <c r="AAW2" s="37">
        <f>入力シート!KU188</f>
        <v>0</v>
      </c>
      <c r="AAX2" s="37">
        <f>入力シート!KU190</f>
        <v>0</v>
      </c>
      <c r="AAY2" s="37">
        <f>入力シート!KU191</f>
        <v>0</v>
      </c>
      <c r="AAZ2" s="37" t="str">
        <f>入力シート!AL193</f>
        <v>□</v>
      </c>
      <c r="ABA2" s="37">
        <f>入力シート!KZ193</f>
        <v>0</v>
      </c>
      <c r="ABB2" s="37" t="str">
        <f>入力シート!AL194</f>
        <v>□</v>
      </c>
      <c r="ABC2" s="37">
        <f>入力シート!KY195</f>
        <v>0</v>
      </c>
      <c r="ABD2" s="37">
        <f>入力シート!KU217</f>
        <v>0</v>
      </c>
      <c r="ABE2" s="37">
        <f>入力シート!KU218</f>
        <v>0</v>
      </c>
      <c r="ABF2" s="37">
        <f>入力シート!KU220</f>
        <v>0</v>
      </c>
      <c r="ABG2" s="73">
        <f>入力シート!KZ220</f>
        <v>0</v>
      </c>
      <c r="ABH2" s="37">
        <f>入力シート!KU221</f>
        <v>0</v>
      </c>
      <c r="ABI2" s="37">
        <f>入力シート!KU222</f>
        <v>0</v>
      </c>
      <c r="ABJ2" s="37">
        <f>入力シート!AL224</f>
        <v>0</v>
      </c>
      <c r="ABK2" s="37">
        <f>入力シート!AR224</f>
        <v>3</v>
      </c>
      <c r="ABL2" s="37">
        <f>入力シート!KU206</f>
        <v>0</v>
      </c>
      <c r="ABM2" s="37">
        <f>入力シート!KU207</f>
        <v>0</v>
      </c>
      <c r="ABN2" s="37">
        <f>入力シート!KU209</f>
        <v>0</v>
      </c>
      <c r="ABO2" s="37" t="str">
        <f>入力シート!AL211</f>
        <v>□</v>
      </c>
      <c r="ABP2" s="37" t="str">
        <f>入力シート!AL212</f>
        <v>□</v>
      </c>
      <c r="ABQ2" s="37" t="str">
        <f>入力シート!AL213</f>
        <v>□</v>
      </c>
      <c r="ABR2" s="37" t="str">
        <f>入力シート!AL214</f>
        <v>□</v>
      </c>
      <c r="ABS2" s="37" t="str">
        <f>入力シート!AL215</f>
        <v>□</v>
      </c>
      <c r="ABT2" s="37">
        <f>入力シート!KY215</f>
        <v>0</v>
      </c>
      <c r="ABU2" s="37">
        <f>入力シート!KU217</f>
        <v>0</v>
      </c>
      <c r="ABV2" s="37">
        <f>入力シート!KU218</f>
        <v>0</v>
      </c>
      <c r="ABW2" s="37">
        <f>入力シート!KU220</f>
        <v>0</v>
      </c>
      <c r="ABX2" s="73">
        <f>入力シート!KZ220</f>
        <v>0</v>
      </c>
      <c r="ABY2" s="37">
        <f>入力シート!KU221</f>
        <v>0</v>
      </c>
      <c r="ABZ2" s="37">
        <f>入力シート!KU222</f>
        <v>0</v>
      </c>
      <c r="ACA2" s="37">
        <f>入力シート!AL224</f>
        <v>0</v>
      </c>
      <c r="ACB2" s="37">
        <f>入力シート!AR224</f>
        <v>3</v>
      </c>
      <c r="ACC2" s="37">
        <f>入力シート!KU227</f>
        <v>0</v>
      </c>
      <c r="ACD2" s="37">
        <f>入力シート!KU229</f>
        <v>0</v>
      </c>
      <c r="ACE2" s="37" t="str">
        <f>入力シート!AL231</f>
        <v>□</v>
      </c>
      <c r="ACF2" s="37" t="str">
        <f>入力シート!AL232</f>
        <v>□</v>
      </c>
      <c r="ACG2" s="37" t="str">
        <f>入力シート!AL233</f>
        <v>□</v>
      </c>
      <c r="ACH2" s="37" t="str">
        <f>入力シート!AL234</f>
        <v>□</v>
      </c>
      <c r="ACI2" s="37" t="str">
        <f>入力シート!AL235</f>
        <v>□</v>
      </c>
      <c r="ACJ2" s="37">
        <f>入力シート!KY235</f>
        <v>0</v>
      </c>
      <c r="ACK2" s="37">
        <f>入力シート!KU237</f>
        <v>0</v>
      </c>
      <c r="ACL2" s="37">
        <f>入力シート!KU238</f>
        <v>0</v>
      </c>
      <c r="ACM2" s="37">
        <f>入力シート!KU240</f>
        <v>0</v>
      </c>
      <c r="ACN2" s="73">
        <f>入力シート!KZ240</f>
        <v>0</v>
      </c>
      <c r="ACO2" s="37">
        <f>入力シート!KU241</f>
        <v>0</v>
      </c>
      <c r="ACP2" s="37">
        <f>入力シート!KU242</f>
        <v>0</v>
      </c>
      <c r="ACQ2" s="37">
        <f>入力シート!AL244</f>
        <v>0</v>
      </c>
      <c r="ACR2" s="37">
        <f>入力シート!AR244</f>
        <v>3</v>
      </c>
      <c r="ACS2" s="37">
        <f>入力シート!KU246</f>
        <v>0</v>
      </c>
      <c r="ACT2" s="37">
        <f>入力シート!KU247</f>
        <v>0</v>
      </c>
      <c r="ACU2" s="37">
        <f>入力シート!KU249</f>
        <v>0</v>
      </c>
      <c r="ACV2" s="37" t="str">
        <f>入力シート!AL251</f>
        <v>□</v>
      </c>
      <c r="ACW2" s="37" t="str">
        <f>入力シート!AL252</f>
        <v>□</v>
      </c>
      <c r="ACX2" s="37" t="str">
        <f>入力シート!AL253</f>
        <v>□</v>
      </c>
      <c r="ACY2" s="37">
        <f>入力シート!KY253</f>
        <v>0</v>
      </c>
      <c r="ACZ2" s="37">
        <f>入力シート!KU254</f>
        <v>0</v>
      </c>
      <c r="ADA2" s="37" t="str">
        <f>入力シート!AL256</f>
        <v>□</v>
      </c>
      <c r="ADB2" s="37" t="str">
        <f>入力シート!AL257</f>
        <v>□</v>
      </c>
      <c r="ADC2" s="37" t="str">
        <f>入力シート!AL258</f>
        <v>□</v>
      </c>
      <c r="ADD2" s="37">
        <f>入力シート!KY258</f>
        <v>0</v>
      </c>
      <c r="ADE2" s="37">
        <f>入力シート!KU260</f>
        <v>0</v>
      </c>
      <c r="ADF2" s="37">
        <f>入力シート!KU261</f>
        <v>0</v>
      </c>
      <c r="ADG2" s="37">
        <f>入力シート!KU263</f>
        <v>0</v>
      </c>
      <c r="ADH2" s="73">
        <f>入力シート!KZ263</f>
        <v>0</v>
      </c>
      <c r="ADI2" s="37">
        <f>入力シート!KU264</f>
        <v>0</v>
      </c>
      <c r="ADJ2" s="37">
        <f>入力シート!KU265</f>
        <v>0</v>
      </c>
      <c r="ADK2" s="37">
        <f>入力シート!AL267</f>
        <v>0</v>
      </c>
      <c r="ADL2" s="37">
        <f>入力シート!AR267</f>
        <v>3</v>
      </c>
      <c r="ADM2" s="37">
        <f>入力シート!KU269</f>
        <v>0</v>
      </c>
      <c r="ADN2" s="37">
        <f>入力シート!KU270</f>
        <v>0</v>
      </c>
      <c r="ADO2" s="37">
        <f>入力シート!KU272</f>
        <v>0</v>
      </c>
      <c r="ADP2" s="37" t="str">
        <f>入力シート!AL274</f>
        <v>□</v>
      </c>
      <c r="ADQ2" s="37" t="str">
        <f>入力シート!AL275</f>
        <v>□</v>
      </c>
      <c r="ADR2" s="37" t="str">
        <f>入力シート!AL276</f>
        <v>□</v>
      </c>
      <c r="ADS2" s="37" t="str">
        <f>入力シート!AL277</f>
        <v>□</v>
      </c>
      <c r="ADT2" s="37" t="str">
        <f>入力シート!AL278</f>
        <v>□</v>
      </c>
      <c r="ADU2" s="37">
        <f>入力シート!KY278</f>
        <v>0</v>
      </c>
      <c r="ADV2" s="37">
        <f>入力シート!KU280</f>
        <v>0</v>
      </c>
      <c r="ADW2" s="37">
        <f>入力シート!KU281</f>
        <v>0</v>
      </c>
      <c r="ADX2" s="37">
        <f>入力シート!KU283</f>
        <v>0</v>
      </c>
      <c r="ADY2" s="73">
        <f>入力シート!KZ283</f>
        <v>0</v>
      </c>
      <c r="ADZ2" s="37">
        <f>入力シート!KU284</f>
        <v>0</v>
      </c>
      <c r="AEA2" s="37">
        <f>入力シート!KU285</f>
        <v>0</v>
      </c>
      <c r="AEB2" s="37">
        <f>入力シート!AL287</f>
        <v>0</v>
      </c>
      <c r="AEC2" s="37">
        <f>入力シート!AR287</f>
        <v>3</v>
      </c>
      <c r="AED2" s="37">
        <f>入力シート!KU289</f>
        <v>0</v>
      </c>
      <c r="AEE2" s="37">
        <f>入力シート!KU290</f>
        <v>0</v>
      </c>
      <c r="AEF2" s="37">
        <f>入力シート!KU292</f>
        <v>0</v>
      </c>
      <c r="AEG2" s="37" t="str">
        <f>入力シート!AL294</f>
        <v>□</v>
      </c>
      <c r="AEH2" s="37" t="str">
        <f>入力シート!AL295</f>
        <v>□</v>
      </c>
      <c r="AEI2" s="37" t="str">
        <f>入力シート!AL296</f>
        <v>□</v>
      </c>
      <c r="AEJ2" s="37">
        <f>入力シート!AL297</f>
        <v>0</v>
      </c>
      <c r="AEK2" s="37">
        <f>入力シート!KY297</f>
        <v>0</v>
      </c>
      <c r="AEL2" s="37">
        <f>入力シート!KU299</f>
        <v>0</v>
      </c>
      <c r="AEM2" s="37">
        <f>入力シート!KU300</f>
        <v>0</v>
      </c>
      <c r="AEN2" s="37">
        <f>入力シート!KU302</f>
        <v>0</v>
      </c>
      <c r="AEO2" s="73">
        <f>入力シート!KZ302</f>
        <v>0</v>
      </c>
      <c r="AEP2" s="37">
        <f>入力シート!KU303</f>
        <v>0</v>
      </c>
      <c r="AEQ2" s="37">
        <f>入力シート!KU304</f>
        <v>0</v>
      </c>
      <c r="AER2" s="37">
        <f>入力シート!AL306</f>
        <v>0</v>
      </c>
      <c r="AES2" s="77">
        <f>入力シート!AR306</f>
        <v>3</v>
      </c>
      <c r="AET2" s="37">
        <f>入力シート!KU308</f>
        <v>0</v>
      </c>
      <c r="AEU2" s="37">
        <f>入力シート!KU309</f>
        <v>0</v>
      </c>
      <c r="AEV2" s="37">
        <f>入力シート!KU311</f>
        <v>0</v>
      </c>
      <c r="AEW2" s="37">
        <f>入力シート!KU312</f>
        <v>0</v>
      </c>
      <c r="AEX2" s="37" t="str">
        <f>入力シート!AL314</f>
        <v>□</v>
      </c>
      <c r="AEY2" s="37" t="str">
        <f>入力シート!AL315</f>
        <v>□</v>
      </c>
      <c r="AEZ2" s="37">
        <f>入力シート!KU317</f>
        <v>0</v>
      </c>
      <c r="AFA2" s="37">
        <f>入力シート!KU319</f>
        <v>0</v>
      </c>
      <c r="AFB2" s="37">
        <f>入力シート!KU320</f>
        <v>0</v>
      </c>
      <c r="AFC2" s="37">
        <f>入力シート!KU322</f>
        <v>0</v>
      </c>
      <c r="AFD2" s="73">
        <f>入力シート!KZ322</f>
        <v>0</v>
      </c>
      <c r="AFE2" s="37">
        <f>入力シート!KU323</f>
        <v>0</v>
      </c>
      <c r="AFF2" s="37">
        <f>入力シート!KU324</f>
        <v>0</v>
      </c>
      <c r="AFG2" s="37">
        <f>入力シート!AL326</f>
        <v>0</v>
      </c>
      <c r="AFH2" s="37">
        <f>入力シート!AR326</f>
        <v>3</v>
      </c>
      <c r="AFI2" s="37">
        <f>入力シート!KU328</f>
        <v>0</v>
      </c>
      <c r="AFJ2" s="37">
        <f>入力シート!KU329</f>
        <v>0</v>
      </c>
      <c r="AFK2" s="37">
        <f>入力シート!KU331</f>
        <v>0</v>
      </c>
      <c r="AFL2" s="37" t="str">
        <f>入力シート!AL333</f>
        <v>□</v>
      </c>
      <c r="AFM2" s="37" t="str">
        <f>入力シート!AL334</f>
        <v>□</v>
      </c>
      <c r="AFN2" s="37" t="str">
        <f>入力シート!AL335</f>
        <v>□</v>
      </c>
      <c r="AFO2" s="37" t="str">
        <f>入力シート!AL336</f>
        <v>□</v>
      </c>
      <c r="AFP2" s="37" t="str">
        <f>入力シート!AL337</f>
        <v>□</v>
      </c>
      <c r="AFQ2" s="37" t="str">
        <f>入力シート!AL338</f>
        <v>□</v>
      </c>
      <c r="AFR2" s="37">
        <f>入力シート!KY338</f>
        <v>0</v>
      </c>
      <c r="AFS2" s="37">
        <f>入力シート!KU339</f>
        <v>0</v>
      </c>
      <c r="AFT2" s="37">
        <f>入力シート!KU341</f>
        <v>0</v>
      </c>
      <c r="AFU2" s="37">
        <f>入力シート!KU342</f>
        <v>0</v>
      </c>
      <c r="AFV2" s="37">
        <f>入力シート!KU344</f>
        <v>0</v>
      </c>
      <c r="AFW2" s="73">
        <f>入力シート!KZ344</f>
        <v>0</v>
      </c>
      <c r="AFX2" s="37">
        <f>入力シート!KU345</f>
        <v>0</v>
      </c>
      <c r="AFY2" s="37">
        <f>入力シート!KU346</f>
        <v>0</v>
      </c>
      <c r="AFZ2" s="37">
        <f>入力シート!AL348</f>
        <v>0</v>
      </c>
      <c r="AGA2" s="37">
        <f>入力シート!AR348</f>
        <v>3</v>
      </c>
      <c r="AGB2" s="37">
        <f>入力シート!KU350</f>
        <v>0</v>
      </c>
      <c r="AGC2" s="37">
        <f>入力シート!KU351</f>
        <v>0</v>
      </c>
      <c r="AGD2" s="37">
        <f>入力シート!KU353</f>
        <v>0</v>
      </c>
      <c r="AGE2" s="37" t="str">
        <f>入力シート!AL355</f>
        <v>□</v>
      </c>
      <c r="AGF2" s="37" t="str">
        <f>入力シート!AL356</f>
        <v>□</v>
      </c>
      <c r="AGG2" s="37" t="str">
        <f>入力シート!AL357</f>
        <v>□</v>
      </c>
      <c r="AGH2" s="37">
        <f>入力シート!KU358</f>
        <v>0</v>
      </c>
      <c r="AGI2" s="37" t="str">
        <f>入力シート!AL360</f>
        <v>□</v>
      </c>
      <c r="AGJ2" s="37" t="str">
        <f>入力シート!AL361</f>
        <v>□</v>
      </c>
      <c r="AGK2" s="37" t="str">
        <f>入力シート!AL362</f>
        <v>□</v>
      </c>
      <c r="AGL2" s="37">
        <f>入力シート!KU363</f>
        <v>0</v>
      </c>
      <c r="AGM2" s="37" t="str">
        <f>入力シート!AL365</f>
        <v>□</v>
      </c>
      <c r="AGN2" s="37" t="str">
        <f>入力シート!AL366</f>
        <v>□</v>
      </c>
      <c r="AGO2" s="37" t="str">
        <f>入力シート!AL367</f>
        <v>□</v>
      </c>
      <c r="AGP2" s="37">
        <f>入力シート!KY367</f>
        <v>0</v>
      </c>
      <c r="AGQ2" s="37">
        <f>入力シート!KU369</f>
        <v>0</v>
      </c>
      <c r="AGR2" s="37">
        <f>入力シート!KU370</f>
        <v>0</v>
      </c>
      <c r="AGS2" s="37">
        <f>入力シート!KU372</f>
        <v>0</v>
      </c>
      <c r="AGT2" s="73">
        <f>入力シート!KZ372</f>
        <v>0</v>
      </c>
      <c r="AGU2" s="37">
        <f>入力シート!KU373</f>
        <v>0</v>
      </c>
      <c r="AGV2" s="37">
        <f>入力シート!KU374</f>
        <v>0</v>
      </c>
      <c r="AGW2" s="37">
        <f>入力シート!AL376</f>
        <v>0</v>
      </c>
      <c r="AGX2" s="37">
        <f>入力シート!AR376</f>
        <v>3</v>
      </c>
      <c r="AGY2" s="77">
        <f>入力シート!AR378</f>
        <v>100</v>
      </c>
      <c r="AGZ2" s="37">
        <f>入力シート!AW24</f>
        <v>0</v>
      </c>
      <c r="AHA2" s="37">
        <f>入力シート!AW28</f>
        <v>0</v>
      </c>
      <c r="AHB2" s="37">
        <f>入力シート!AW41</f>
        <v>0</v>
      </c>
      <c r="AHC2" s="37">
        <f>入力シート!AW45</f>
        <v>0</v>
      </c>
      <c r="AHD2" s="37">
        <f>入力シート!AW54</f>
        <v>0</v>
      </c>
      <c r="AHE2" s="37">
        <f>入力シート!AW59</f>
        <v>0</v>
      </c>
      <c r="AHF2" s="37" t="str">
        <f>入力シート!AW75</f>
        <v>取組内容（周知）が不十分、または明確に確認出来ないため</v>
      </c>
      <c r="AHG2" s="37">
        <f>入力シート!AW81</f>
        <v>0</v>
      </c>
      <c r="AHH2" s="37">
        <f>入力シート!AW100</f>
        <v>0</v>
      </c>
      <c r="AHI2" s="37">
        <f>入力シート!AW105</f>
        <v>0</v>
      </c>
      <c r="AHJ2" s="37">
        <f>入力シート!AW114</f>
        <v>0</v>
      </c>
      <c r="AHK2" s="37">
        <f>入力シート!AW120</f>
        <v>0</v>
      </c>
      <c r="AHL2" s="37">
        <f>入力シート!AW132</f>
        <v>0</v>
      </c>
      <c r="AHM2" s="37">
        <f>入力シート!AW137</f>
        <v>0</v>
      </c>
      <c r="AHN2" s="37">
        <f>入力シート!AW148</f>
        <v>0</v>
      </c>
      <c r="AHO2" s="37">
        <f>入力シート!AW153</f>
        <v>0</v>
      </c>
      <c r="AHP2" s="37" t="str">
        <f>入力シート!AW164</f>
        <v>取組（周知）期間が６ヶ月未満</v>
      </c>
      <c r="AHQ2" s="37">
        <f>入力シート!AW170</f>
        <v>0</v>
      </c>
      <c r="AHR2" s="37">
        <f>入力シート!AW189</f>
        <v>0</v>
      </c>
      <c r="AHS2" s="37">
        <f>入力シート!AW195</f>
        <v>0</v>
      </c>
      <c r="AHT2" s="37">
        <f>入力シート!AW208</f>
        <v>0</v>
      </c>
      <c r="AHU2" s="37">
        <f>入力シート!AW214</f>
        <v>0</v>
      </c>
      <c r="AHV2" s="37">
        <f>入力シート!AW228</f>
        <v>0</v>
      </c>
      <c r="AHW2" s="37">
        <f>入力シート!AW234</f>
        <v>0</v>
      </c>
      <c r="AHX2" s="37">
        <f>入力シート!AW248</f>
        <v>0</v>
      </c>
      <c r="AHY2" s="37">
        <f>入力シート!AW254</f>
        <v>0</v>
      </c>
      <c r="AHZ2" s="37">
        <f>入力シート!AW271</f>
        <v>0</v>
      </c>
      <c r="AIA2" s="37">
        <f>入力シート!AW277</f>
        <v>0</v>
      </c>
      <c r="AIB2" s="37">
        <f>入力シート!AW291</f>
        <v>0</v>
      </c>
      <c r="AIC2" s="37">
        <f>入力シート!AW297</f>
        <v>0</v>
      </c>
      <c r="AID2" s="37">
        <f>入力シート!AW310</f>
        <v>0</v>
      </c>
      <c r="AIE2" s="37">
        <f>入力シート!AW316</f>
        <v>0</v>
      </c>
      <c r="AIF2" s="37">
        <f>入力シート!AW330</f>
        <v>0</v>
      </c>
      <c r="AIG2" s="37">
        <f>入力シート!AW336</f>
        <v>0</v>
      </c>
      <c r="AIH2" s="37">
        <f>入力シート!AW352</f>
        <v>0</v>
      </c>
      <c r="AII2" s="37">
        <f>入力シート!AW358</f>
        <v>0</v>
      </c>
    </row>
    <row r="3" spans="1:919" ht="21.95" customHeight="1">
      <c r="A3" s="31"/>
      <c r="B3" s="31"/>
      <c r="C3" s="31"/>
      <c r="D3" s="31"/>
      <c r="E3" s="31"/>
      <c r="F3" s="31"/>
      <c r="G3" s="31"/>
      <c r="I3" s="34"/>
      <c r="J3" s="33"/>
      <c r="K3" s="34"/>
      <c r="L3" s="34"/>
      <c r="M3" s="34"/>
      <c r="N3" s="35"/>
      <c r="O3" s="37"/>
      <c r="P3" s="37"/>
      <c r="Q3" s="37"/>
      <c r="R3" s="37"/>
      <c r="X3" s="39"/>
      <c r="Y3" s="39"/>
      <c r="Z3" s="36"/>
      <c r="AA3" s="36"/>
      <c r="AB3" s="36"/>
      <c r="AJ3" s="36"/>
      <c r="AK3" s="36"/>
      <c r="AL3" s="36"/>
      <c r="AM3" s="36"/>
      <c r="AN3" s="36"/>
      <c r="AO3" s="36"/>
      <c r="AP3" s="36"/>
      <c r="AR3" s="32" t="s">
        <v>615</v>
      </c>
      <c r="AY3" s="32" t="s">
        <v>616</v>
      </c>
      <c r="BE3" s="32" t="s">
        <v>617</v>
      </c>
      <c r="BV3" s="32" t="s">
        <v>618</v>
      </c>
      <c r="CP3" s="32" t="s">
        <v>619</v>
      </c>
      <c r="CV3" s="32" t="s">
        <v>620</v>
      </c>
      <c r="DJ3" s="32" t="s">
        <v>621</v>
      </c>
      <c r="DV3" s="32" t="s">
        <v>622</v>
      </c>
      <c r="EH3" s="32" t="s">
        <v>623</v>
      </c>
      <c r="FC3" s="32" t="s">
        <v>624</v>
      </c>
      <c r="FR3" s="32" t="s">
        <v>625</v>
      </c>
      <c r="GH3" s="32" t="s">
        <v>626</v>
      </c>
      <c r="GX3" s="32" t="s">
        <v>627</v>
      </c>
      <c r="HQ3" s="32" t="s">
        <v>628</v>
      </c>
      <c r="IG3" s="32" t="s">
        <v>629</v>
      </c>
      <c r="IV3" s="32" t="s">
        <v>630</v>
      </c>
      <c r="JJ3" s="32" t="s">
        <v>631</v>
      </c>
      <c r="KB3" s="32" t="s">
        <v>632</v>
      </c>
      <c r="KY3" s="32" t="s">
        <v>635</v>
      </c>
      <c r="LG3" s="32" t="s">
        <v>636</v>
      </c>
      <c r="LN3" s="32" t="s">
        <v>637</v>
      </c>
      <c r="MF3" s="32" t="s">
        <v>638</v>
      </c>
      <c r="NA3" s="32" t="s">
        <v>639</v>
      </c>
      <c r="NH3" s="32" t="s">
        <v>640</v>
      </c>
      <c r="NW3" s="32" t="s">
        <v>641</v>
      </c>
      <c r="OJ3" s="32" t="s">
        <v>642</v>
      </c>
      <c r="OW3" s="32" t="s">
        <v>643</v>
      </c>
      <c r="PS3" s="32" t="s">
        <v>644</v>
      </c>
      <c r="QI3" s="32" t="s">
        <v>645</v>
      </c>
      <c r="QZ3" s="32" t="s">
        <v>646</v>
      </c>
      <c r="RQ3" s="32" t="s">
        <v>652</v>
      </c>
      <c r="SK3" s="32" t="s">
        <v>650</v>
      </c>
      <c r="TB3" s="32" t="s">
        <v>651</v>
      </c>
      <c r="TR3" s="32" t="s">
        <v>647</v>
      </c>
      <c r="UG3" s="32" t="s">
        <v>648</v>
      </c>
      <c r="UZ3" s="32" t="s">
        <v>649</v>
      </c>
      <c r="VX3" s="32" t="s">
        <v>654</v>
      </c>
      <c r="WJ3" s="32" t="s">
        <v>655</v>
      </c>
      <c r="WR3" s="32" t="s">
        <v>662</v>
      </c>
      <c r="XI3" s="32" t="s">
        <v>663</v>
      </c>
      <c r="YD3" s="32" t="s">
        <v>664</v>
      </c>
      <c r="YK3" s="32" t="s">
        <v>665</v>
      </c>
      <c r="YY3" s="32" t="s">
        <v>666</v>
      </c>
      <c r="ZM3" s="32" t="s">
        <v>667</v>
      </c>
      <c r="ZZ3" s="32" t="s">
        <v>668</v>
      </c>
      <c r="AAV3" s="32" t="s">
        <v>669</v>
      </c>
      <c r="ABL3" s="32" t="s">
        <v>670</v>
      </c>
      <c r="ACC3" s="32" t="s">
        <v>671</v>
      </c>
      <c r="ACS3" s="32" t="s">
        <v>672</v>
      </c>
      <c r="ADN3" s="32" t="s">
        <v>673</v>
      </c>
      <c r="AEE3" s="32" t="s">
        <v>674</v>
      </c>
      <c r="AET3" s="32" t="s">
        <v>675</v>
      </c>
      <c r="AFI3" s="32" t="s">
        <v>676</v>
      </c>
      <c r="AGB3" s="32" t="s">
        <v>677</v>
      </c>
      <c r="AGZ3" s="32" t="s">
        <v>681</v>
      </c>
      <c r="AHB3" s="32" t="s">
        <v>682</v>
      </c>
      <c r="AHD3" s="32" t="s">
        <v>683</v>
      </c>
      <c r="AHF3" s="32" t="s">
        <v>684</v>
      </c>
      <c r="AHH3" s="32" t="s">
        <v>685</v>
      </c>
      <c r="AHJ3" s="32" t="s">
        <v>686</v>
      </c>
      <c r="AHL3" s="32" t="s">
        <v>687</v>
      </c>
      <c r="AHN3" s="32" t="s">
        <v>688</v>
      </c>
      <c r="AHP3" s="32" t="s">
        <v>689</v>
      </c>
      <c r="AHR3" s="32" t="s">
        <v>690</v>
      </c>
      <c r="AHT3" s="32" t="s">
        <v>691</v>
      </c>
      <c r="AHV3" s="32" t="s">
        <v>692</v>
      </c>
      <c r="AHX3" s="32" t="s">
        <v>693</v>
      </c>
      <c r="AHZ3" s="32" t="s">
        <v>730</v>
      </c>
      <c r="AIB3" s="32" t="s">
        <v>731</v>
      </c>
      <c r="AID3" s="32" t="s">
        <v>732</v>
      </c>
      <c r="AIF3" s="32" t="s">
        <v>733</v>
      </c>
      <c r="AIH3" s="32" t="s">
        <v>734</v>
      </c>
    </row>
    <row r="4" spans="1:919" ht="21.95" customHeight="1">
      <c r="A4" s="31"/>
      <c r="B4" s="31"/>
      <c r="C4" s="31"/>
      <c r="D4" s="31"/>
      <c r="E4" s="31"/>
      <c r="F4" s="31"/>
      <c r="G4" s="31"/>
      <c r="I4" s="34"/>
      <c r="J4" s="33"/>
      <c r="K4" s="34"/>
      <c r="L4" s="34"/>
      <c r="M4" s="34"/>
      <c r="N4" s="35"/>
      <c r="O4" s="37"/>
      <c r="P4" s="37"/>
      <c r="Q4" s="37"/>
      <c r="R4" s="37"/>
      <c r="X4" s="39"/>
      <c r="Y4" s="39"/>
      <c r="Z4" s="36"/>
      <c r="AA4" s="36"/>
      <c r="AB4" s="36"/>
      <c r="AJ4" s="36"/>
      <c r="AK4" s="36"/>
      <c r="AL4" s="36"/>
      <c r="AM4" s="36"/>
      <c r="AN4" s="36"/>
      <c r="AO4" s="36"/>
      <c r="AP4" s="36"/>
      <c r="AR4" s="32" t="s">
        <v>679</v>
      </c>
      <c r="KY4" s="32" t="s">
        <v>633</v>
      </c>
      <c r="VX4" s="32" t="s">
        <v>653</v>
      </c>
      <c r="AGZ4" s="32" t="s">
        <v>680</v>
      </c>
    </row>
    <row r="5" spans="1:919" ht="21.95" customHeight="1">
      <c r="A5" s="31"/>
      <c r="B5" s="31"/>
      <c r="C5" s="31"/>
      <c r="D5" s="31"/>
      <c r="E5" s="31"/>
      <c r="F5" s="31"/>
      <c r="G5" s="31"/>
      <c r="I5" s="34"/>
      <c r="J5" s="33"/>
      <c r="K5" s="34"/>
      <c r="L5" s="34"/>
      <c r="M5" s="34"/>
      <c r="N5" s="35"/>
      <c r="O5" s="37"/>
      <c r="P5" s="37"/>
      <c r="Q5" s="37"/>
      <c r="R5" s="37"/>
    </row>
    <row r="6" spans="1:919">
      <c r="A6" s="31"/>
      <c r="B6" s="31"/>
      <c r="C6" s="31"/>
      <c r="D6" s="31"/>
      <c r="E6" s="31"/>
      <c r="F6" s="31"/>
      <c r="G6" s="31"/>
      <c r="I6" s="34"/>
      <c r="J6" s="33"/>
      <c r="K6" s="34"/>
      <c r="L6" s="34"/>
      <c r="M6" s="34"/>
      <c r="N6" s="35"/>
      <c r="O6" s="37"/>
      <c r="P6" s="37"/>
      <c r="Q6" s="37"/>
      <c r="R6" s="37"/>
    </row>
    <row r="7" spans="1:919">
      <c r="A7" s="31"/>
      <c r="B7" s="31"/>
      <c r="C7" s="31"/>
      <c r="D7" s="31"/>
      <c r="E7" s="31"/>
      <c r="F7" s="31"/>
      <c r="G7" s="31"/>
      <c r="I7" s="34"/>
      <c r="J7" s="33"/>
      <c r="K7" s="34"/>
      <c r="L7" s="34"/>
      <c r="M7" s="34"/>
      <c r="N7" s="35"/>
      <c r="O7" s="37"/>
      <c r="P7" s="37"/>
      <c r="Q7" s="37"/>
      <c r="R7" s="37"/>
    </row>
    <row r="8" spans="1:919">
      <c r="A8" s="31"/>
      <c r="B8" s="31"/>
      <c r="C8" s="31"/>
      <c r="D8" s="31"/>
      <c r="E8" s="31"/>
      <c r="F8" s="31"/>
      <c r="G8" s="31"/>
      <c r="I8" s="34"/>
      <c r="J8" s="33"/>
      <c r="K8" s="34"/>
      <c r="L8" s="34"/>
      <c r="M8" s="34"/>
      <c r="N8" s="35"/>
      <c r="O8" s="37"/>
      <c r="P8" s="37"/>
      <c r="Q8" s="37"/>
      <c r="R8" s="37"/>
    </row>
    <row r="9" spans="1:919">
      <c r="A9" s="31"/>
      <c r="B9" s="31"/>
      <c r="C9" s="31"/>
      <c r="D9" s="31"/>
      <c r="E9" s="31"/>
      <c r="F9" s="31"/>
      <c r="G9" s="31"/>
      <c r="I9" s="34"/>
      <c r="J9" s="33"/>
      <c r="K9" s="34"/>
      <c r="L9" s="34"/>
      <c r="M9" s="34"/>
      <c r="N9" s="35"/>
      <c r="O9" s="37"/>
      <c r="P9" s="37"/>
      <c r="Q9" s="37"/>
      <c r="R9" s="37"/>
    </row>
    <row r="10" spans="1:919">
      <c r="A10" s="31"/>
      <c r="B10" s="31"/>
      <c r="C10" s="31"/>
      <c r="D10" s="31"/>
      <c r="E10" s="31"/>
      <c r="F10" s="31"/>
      <c r="G10" s="31"/>
      <c r="I10" s="34"/>
      <c r="J10" s="33"/>
      <c r="K10" s="34"/>
      <c r="L10" s="34"/>
      <c r="M10" s="34"/>
      <c r="N10" s="35"/>
      <c r="O10" s="37"/>
      <c r="P10" s="37"/>
      <c r="Q10" s="37"/>
      <c r="R10" s="37"/>
    </row>
  </sheetData>
  <phoneticPr fontId="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9DC4C-1340-43D3-A97E-64B40B3B574B}">
  <dimension ref="A1:B185"/>
  <sheetViews>
    <sheetView topLeftCell="A169" workbookViewId="0">
      <selection activeCell="B186" sqref="B186"/>
    </sheetView>
  </sheetViews>
  <sheetFormatPr defaultRowHeight="18.75"/>
  <sheetData>
    <row r="1" spans="1:2">
      <c r="A1" s="25" t="s">
        <v>48</v>
      </c>
      <c r="B1" s="23" t="s">
        <v>773</v>
      </c>
    </row>
    <row r="2" spans="1:2">
      <c r="B2" s="23"/>
    </row>
    <row r="4" spans="1:2">
      <c r="A4" s="25" t="s">
        <v>49</v>
      </c>
      <c r="B4" s="23" t="s">
        <v>773</v>
      </c>
    </row>
    <row r="7" spans="1:2">
      <c r="A7" s="25" t="s">
        <v>25</v>
      </c>
      <c r="B7" s="24" t="s">
        <v>774</v>
      </c>
    </row>
    <row r="8" spans="1:2">
      <c r="B8" s="23" t="s">
        <v>61</v>
      </c>
    </row>
    <row r="9" spans="1:2">
      <c r="B9" s="23" t="s">
        <v>775</v>
      </c>
    </row>
    <row r="10" spans="1:2">
      <c r="B10" s="23" t="s">
        <v>776</v>
      </c>
    </row>
    <row r="11" spans="1:2">
      <c r="B11" s="23" t="s">
        <v>777</v>
      </c>
    </row>
    <row r="12" spans="1:2">
      <c r="B12" s="23" t="s">
        <v>778</v>
      </c>
    </row>
    <row r="13" spans="1:2">
      <c r="B13" s="23" t="s">
        <v>779</v>
      </c>
    </row>
    <row r="14" spans="1:2">
      <c r="B14" s="23" t="s">
        <v>780</v>
      </c>
    </row>
    <row r="15" spans="1:2">
      <c r="B15" s="23" t="s">
        <v>781</v>
      </c>
    </row>
    <row r="16" spans="1:2">
      <c r="B16" s="23" t="s">
        <v>782</v>
      </c>
    </row>
    <row r="17" spans="1:2">
      <c r="B17" s="23"/>
    </row>
    <row r="19" spans="1:2">
      <c r="A19" s="26" t="s">
        <v>50</v>
      </c>
      <c r="B19" s="23" t="s">
        <v>779</v>
      </c>
    </row>
    <row r="20" spans="1:2">
      <c r="B20" s="23" t="s">
        <v>63</v>
      </c>
    </row>
    <row r="21" spans="1:2">
      <c r="B21" s="23" t="s">
        <v>775</v>
      </c>
    </row>
    <row r="22" spans="1:2">
      <c r="B22" s="23" t="s">
        <v>783</v>
      </c>
    </row>
    <row r="23" spans="1:2">
      <c r="B23" s="23" t="s">
        <v>777</v>
      </c>
    </row>
    <row r="24" spans="1:2">
      <c r="B24" s="23" t="s">
        <v>778</v>
      </c>
    </row>
    <row r="25" spans="1:2">
      <c r="B25" s="23" t="s">
        <v>779</v>
      </c>
    </row>
    <row r="26" spans="1:2">
      <c r="B26" s="23" t="s">
        <v>776</v>
      </c>
    </row>
    <row r="27" spans="1:2">
      <c r="B27" s="23" t="s">
        <v>65</v>
      </c>
    </row>
    <row r="28" spans="1:2">
      <c r="B28" s="23"/>
    </row>
    <row r="30" spans="1:2">
      <c r="A30" s="26" t="s">
        <v>26</v>
      </c>
      <c r="B30" s="23" t="s">
        <v>784</v>
      </c>
    </row>
    <row r="31" spans="1:2">
      <c r="B31" s="23" t="s">
        <v>785</v>
      </c>
    </row>
    <row r="33" spans="1:2">
      <c r="A33" s="25" t="s">
        <v>51</v>
      </c>
      <c r="B33" s="23" t="s">
        <v>776</v>
      </c>
    </row>
    <row r="34" spans="1:2">
      <c r="B34" s="23" t="s">
        <v>777</v>
      </c>
    </row>
    <row r="35" spans="1:2">
      <c r="B35" s="23" t="s">
        <v>778</v>
      </c>
    </row>
    <row r="36" spans="1:2">
      <c r="B36" s="23" t="s">
        <v>779</v>
      </c>
    </row>
    <row r="37" spans="1:2">
      <c r="B37" s="23" t="s">
        <v>780</v>
      </c>
    </row>
    <row r="38" spans="1:2">
      <c r="B38" s="23" t="s">
        <v>781</v>
      </c>
    </row>
    <row r="39" spans="1:2">
      <c r="B39" s="23"/>
    </row>
    <row r="41" spans="1:2">
      <c r="A41" s="25" t="s">
        <v>27</v>
      </c>
      <c r="B41" s="23" t="s">
        <v>60</v>
      </c>
    </row>
    <row r="42" spans="1:2">
      <c r="B42" s="23" t="s">
        <v>776</v>
      </c>
    </row>
    <row r="43" spans="1:2">
      <c r="B43" s="23" t="s">
        <v>777</v>
      </c>
    </row>
    <row r="44" spans="1:2">
      <c r="B44" s="23" t="s">
        <v>778</v>
      </c>
    </row>
    <row r="45" spans="1:2">
      <c r="B45" s="23" t="s">
        <v>779</v>
      </c>
    </row>
    <row r="46" spans="1:2">
      <c r="B46" s="23" t="s">
        <v>60</v>
      </c>
    </row>
    <row r="47" spans="1:2">
      <c r="B47" s="23" t="s">
        <v>31</v>
      </c>
    </row>
    <row r="48" spans="1:2">
      <c r="B48" s="23" t="s">
        <v>786</v>
      </c>
    </row>
    <row r="49" spans="1:2">
      <c r="B49" s="23" t="s">
        <v>787</v>
      </c>
    </row>
    <row r="50" spans="1:2">
      <c r="B50" s="23" t="s">
        <v>788</v>
      </c>
    </row>
    <row r="51" spans="1:2">
      <c r="B51" s="23" t="s">
        <v>789</v>
      </c>
    </row>
    <row r="52" spans="1:2">
      <c r="B52" s="23" t="s">
        <v>790</v>
      </c>
    </row>
    <row r="53" spans="1:2">
      <c r="B53" s="23"/>
    </row>
    <row r="55" spans="1:2">
      <c r="A55" s="25" t="s">
        <v>28</v>
      </c>
      <c r="B55" s="23" t="s">
        <v>71</v>
      </c>
    </row>
    <row r="56" spans="1:2">
      <c r="B56" s="23" t="s">
        <v>776</v>
      </c>
    </row>
    <row r="57" spans="1:2">
      <c r="B57" s="23" t="s">
        <v>777</v>
      </c>
    </row>
    <row r="58" spans="1:2">
      <c r="B58" s="23" t="s">
        <v>778</v>
      </c>
    </row>
    <row r="59" spans="1:2">
      <c r="B59" s="23" t="s">
        <v>779</v>
      </c>
    </row>
    <row r="60" spans="1:2">
      <c r="B60" s="23" t="s">
        <v>60</v>
      </c>
    </row>
    <row r="61" spans="1:2">
      <c r="B61" s="23"/>
    </row>
    <row r="62" spans="1:2">
      <c r="B62" s="23" t="s">
        <v>786</v>
      </c>
    </row>
    <row r="63" spans="1:2">
      <c r="B63" s="23" t="s">
        <v>787</v>
      </c>
    </row>
    <row r="64" spans="1:2">
      <c r="B64" s="23" t="s">
        <v>788</v>
      </c>
    </row>
    <row r="65" spans="1:2">
      <c r="B65" s="23" t="s">
        <v>789</v>
      </c>
    </row>
    <row r="66" spans="1:2">
      <c r="B66" s="23" t="s">
        <v>790</v>
      </c>
    </row>
    <row r="67" spans="1:2">
      <c r="B67" s="23"/>
    </row>
    <row r="69" spans="1:2">
      <c r="A69" s="25" t="s">
        <v>29</v>
      </c>
      <c r="B69" s="23" t="s">
        <v>791</v>
      </c>
    </row>
    <row r="70" spans="1:2">
      <c r="B70" s="23" t="s">
        <v>61</v>
      </c>
    </row>
    <row r="71" spans="1:2">
      <c r="B71" s="23" t="s">
        <v>775</v>
      </c>
    </row>
    <row r="72" spans="1:2">
      <c r="B72" s="23" t="s">
        <v>776</v>
      </c>
    </row>
    <row r="73" spans="1:2">
      <c r="B73" s="23" t="s">
        <v>777</v>
      </c>
    </row>
    <row r="74" spans="1:2">
      <c r="B74" s="23" t="s">
        <v>778</v>
      </c>
    </row>
    <row r="75" spans="1:2">
      <c r="B75" s="23" t="s">
        <v>779</v>
      </c>
    </row>
    <row r="76" spans="1:2">
      <c r="B76" s="23" t="s">
        <v>786</v>
      </c>
    </row>
    <row r="77" spans="1:2">
      <c r="B77" s="23" t="s">
        <v>783</v>
      </c>
    </row>
    <row r="78" spans="1:2">
      <c r="B78" s="23" t="s">
        <v>792</v>
      </c>
    </row>
    <row r="79" spans="1:2">
      <c r="B79" s="23"/>
    </row>
    <row r="81" spans="1:2">
      <c r="A81" s="25" t="s">
        <v>30</v>
      </c>
      <c r="B81" s="23" t="s">
        <v>793</v>
      </c>
    </row>
    <row r="82" spans="1:2">
      <c r="B82" s="23" t="s">
        <v>61</v>
      </c>
    </row>
    <row r="83" spans="1:2">
      <c r="B83" s="23" t="s">
        <v>775</v>
      </c>
    </row>
    <row r="84" spans="1:2">
      <c r="B84" s="23" t="s">
        <v>776</v>
      </c>
    </row>
    <row r="85" spans="1:2">
      <c r="B85" s="23" t="s">
        <v>783</v>
      </c>
    </row>
    <row r="86" spans="1:2">
      <c r="B86" s="23" t="s">
        <v>777</v>
      </c>
    </row>
    <row r="87" spans="1:2">
      <c r="B87" s="23" t="s">
        <v>778</v>
      </c>
    </row>
    <row r="88" spans="1:2">
      <c r="B88" s="23" t="s">
        <v>779</v>
      </c>
    </row>
    <row r="89" spans="1:2">
      <c r="B89" s="23" t="s">
        <v>786</v>
      </c>
    </row>
    <row r="90" spans="1:2">
      <c r="B90" s="23"/>
    </row>
    <row r="92" spans="1:2">
      <c r="A92" s="25" t="s">
        <v>52</v>
      </c>
      <c r="B92" s="23" t="s">
        <v>794</v>
      </c>
    </row>
    <row r="93" spans="1:2">
      <c r="B93" s="23" t="s">
        <v>775</v>
      </c>
    </row>
    <row r="94" spans="1:2">
      <c r="B94" s="23" t="s">
        <v>776</v>
      </c>
    </row>
    <row r="95" spans="1:2">
      <c r="B95" s="23" t="s">
        <v>777</v>
      </c>
    </row>
    <row r="96" spans="1:2">
      <c r="B96" s="23" t="s">
        <v>778</v>
      </c>
    </row>
    <row r="97" spans="1:2">
      <c r="B97" s="23" t="s">
        <v>779</v>
      </c>
    </row>
    <row r="98" spans="1:2">
      <c r="B98" s="23" t="s">
        <v>786</v>
      </c>
    </row>
    <row r="99" spans="1:2">
      <c r="B99" s="23" t="s">
        <v>795</v>
      </c>
    </row>
    <row r="100" spans="1:2">
      <c r="B100" s="23" t="s">
        <v>789</v>
      </c>
    </row>
    <row r="101" spans="1:2">
      <c r="B101" s="23" t="s">
        <v>783</v>
      </c>
    </row>
    <row r="102" spans="1:2">
      <c r="B102" s="23" t="s">
        <v>796</v>
      </c>
    </row>
    <row r="103" spans="1:2">
      <c r="B103" s="23"/>
    </row>
    <row r="105" spans="1:2">
      <c r="A105" s="25" t="s">
        <v>53</v>
      </c>
      <c r="B105" s="23" t="s">
        <v>775</v>
      </c>
    </row>
    <row r="106" spans="1:2">
      <c r="B106" s="23" t="s">
        <v>776</v>
      </c>
    </row>
    <row r="107" spans="1:2">
      <c r="B107" s="23" t="s">
        <v>777</v>
      </c>
    </row>
    <row r="108" spans="1:2">
      <c r="B108" s="23" t="s">
        <v>778</v>
      </c>
    </row>
    <row r="109" spans="1:2">
      <c r="B109" s="23" t="s">
        <v>779</v>
      </c>
    </row>
    <row r="110" spans="1:2">
      <c r="B110" s="23" t="s">
        <v>786</v>
      </c>
    </row>
    <row r="111" spans="1:2">
      <c r="B111" s="23" t="s">
        <v>783</v>
      </c>
    </row>
    <row r="112" spans="1:2">
      <c r="B112" s="23"/>
    </row>
    <row r="114" spans="1:2">
      <c r="A114" s="25" t="s">
        <v>54</v>
      </c>
      <c r="B114" s="23" t="s">
        <v>797</v>
      </c>
    </row>
    <row r="115" spans="1:2">
      <c r="B115" s="23" t="s">
        <v>798</v>
      </c>
    </row>
    <row r="116" spans="1:2">
      <c r="B116" s="23" t="s">
        <v>31</v>
      </c>
    </row>
    <row r="117" spans="1:2">
      <c r="B117" s="23" t="s">
        <v>775</v>
      </c>
    </row>
    <row r="118" spans="1:2">
      <c r="B118" s="23" t="s">
        <v>776</v>
      </c>
    </row>
    <row r="119" spans="1:2">
      <c r="B119" s="23" t="s">
        <v>777</v>
      </c>
    </row>
    <row r="120" spans="1:2">
      <c r="B120" s="23" t="s">
        <v>778</v>
      </c>
    </row>
    <row r="121" spans="1:2">
      <c r="B121" s="23" t="s">
        <v>779</v>
      </c>
    </row>
    <row r="122" spans="1:2">
      <c r="B122" s="23" t="s">
        <v>786</v>
      </c>
    </row>
    <row r="123" spans="1:2">
      <c r="B123" s="23" t="s">
        <v>799</v>
      </c>
    </row>
    <row r="124" spans="1:2">
      <c r="B124" s="23" t="s">
        <v>64</v>
      </c>
    </row>
    <row r="125" spans="1:2">
      <c r="B125" s="23" t="s">
        <v>66</v>
      </c>
    </row>
    <row r="126" spans="1:2">
      <c r="B126" s="23" t="s">
        <v>796</v>
      </c>
    </row>
    <row r="127" spans="1:2">
      <c r="B127" s="23"/>
    </row>
    <row r="129" spans="1:2">
      <c r="A129" s="25" t="s">
        <v>55</v>
      </c>
      <c r="B129" s="23" t="s">
        <v>800</v>
      </c>
    </row>
    <row r="130" spans="1:2">
      <c r="B130" s="23" t="s">
        <v>775</v>
      </c>
    </row>
    <row r="131" spans="1:2">
      <c r="B131" s="23" t="s">
        <v>776</v>
      </c>
    </row>
    <row r="132" spans="1:2">
      <c r="B132" s="23" t="s">
        <v>777</v>
      </c>
    </row>
    <row r="133" spans="1:2">
      <c r="B133" s="23" t="s">
        <v>778</v>
      </c>
    </row>
    <row r="134" spans="1:2">
      <c r="B134" s="23" t="s">
        <v>779</v>
      </c>
    </row>
    <row r="135" spans="1:2">
      <c r="B135" s="23" t="s">
        <v>786</v>
      </c>
    </row>
    <row r="136" spans="1:2">
      <c r="B136" s="23" t="s">
        <v>64</v>
      </c>
    </row>
    <row r="137" spans="1:2">
      <c r="B137" s="23"/>
    </row>
    <row r="138" spans="1:2">
      <c r="B138" s="23"/>
    </row>
    <row r="139" spans="1:2">
      <c r="A139" s="25" t="s">
        <v>56</v>
      </c>
      <c r="B139" s="23" t="s">
        <v>775</v>
      </c>
    </row>
    <row r="140" spans="1:2">
      <c r="B140" s="23" t="s">
        <v>776</v>
      </c>
    </row>
    <row r="141" spans="1:2">
      <c r="B141" s="23" t="s">
        <v>777</v>
      </c>
    </row>
    <row r="142" spans="1:2">
      <c r="B142" s="23" t="s">
        <v>778</v>
      </c>
    </row>
    <row r="143" spans="1:2">
      <c r="B143" s="23" t="s">
        <v>779</v>
      </c>
    </row>
    <row r="144" spans="1:2">
      <c r="B144" s="23" t="s">
        <v>786</v>
      </c>
    </row>
    <row r="145" spans="1:2">
      <c r="B145" s="23" t="s">
        <v>64</v>
      </c>
    </row>
    <row r="146" spans="1:2">
      <c r="B146" s="23" t="s">
        <v>789</v>
      </c>
    </row>
    <row r="147" spans="1:2">
      <c r="B147" s="23" t="s">
        <v>796</v>
      </c>
    </row>
    <row r="148" spans="1:2">
      <c r="B148" s="23"/>
    </row>
    <row r="150" spans="1:2">
      <c r="A150" s="25" t="s">
        <v>57</v>
      </c>
      <c r="B150" s="23" t="s">
        <v>775</v>
      </c>
    </row>
    <row r="151" spans="1:2">
      <c r="B151" s="23" t="s">
        <v>776</v>
      </c>
    </row>
    <row r="152" spans="1:2">
      <c r="B152" s="23" t="s">
        <v>777</v>
      </c>
    </row>
    <row r="153" spans="1:2">
      <c r="B153" s="23" t="s">
        <v>778</v>
      </c>
    </row>
    <row r="154" spans="1:2">
      <c r="B154" s="23" t="s">
        <v>779</v>
      </c>
    </row>
    <row r="155" spans="1:2">
      <c r="B155" s="23" t="s">
        <v>786</v>
      </c>
    </row>
    <row r="156" spans="1:2">
      <c r="B156" s="23" t="s">
        <v>64</v>
      </c>
    </row>
    <row r="157" spans="1:2">
      <c r="B157" s="23"/>
    </row>
    <row r="159" spans="1:2">
      <c r="A159" s="25" t="s">
        <v>58</v>
      </c>
      <c r="B159" s="23" t="s">
        <v>31</v>
      </c>
    </row>
    <row r="160" spans="1:2">
      <c r="B160" s="23" t="s">
        <v>776</v>
      </c>
    </row>
    <row r="161" spans="1:2">
      <c r="B161" s="23" t="s">
        <v>777</v>
      </c>
    </row>
    <row r="162" spans="1:2">
      <c r="B162" s="23" t="s">
        <v>778</v>
      </c>
    </row>
    <row r="163" spans="1:2">
      <c r="B163" s="23" t="s">
        <v>779</v>
      </c>
    </row>
    <row r="164" spans="1:2">
      <c r="B164" s="23" t="s">
        <v>786</v>
      </c>
    </row>
    <row r="165" spans="1:2">
      <c r="B165" s="23" t="s">
        <v>775</v>
      </c>
    </row>
    <row r="166" spans="1:2">
      <c r="B166" s="23" t="s">
        <v>787</v>
      </c>
    </row>
    <row r="167" spans="1:2">
      <c r="B167" s="23" t="s">
        <v>61</v>
      </c>
    </row>
    <row r="168" spans="1:2">
      <c r="B168" s="23" t="s">
        <v>65</v>
      </c>
    </row>
    <row r="169" spans="1:2">
      <c r="B169" s="23" t="s">
        <v>789</v>
      </c>
    </row>
    <row r="170" spans="1:2">
      <c r="B170" s="23" t="s">
        <v>68</v>
      </c>
    </row>
    <row r="171" spans="1:2">
      <c r="B171" s="23" t="s">
        <v>67</v>
      </c>
    </row>
    <row r="172" spans="1:2">
      <c r="B172" s="23" t="s">
        <v>70</v>
      </c>
    </row>
    <row r="173" spans="1:2">
      <c r="B173" s="23"/>
    </row>
    <row r="174" spans="1:2">
      <c r="B174" s="23"/>
    </row>
    <row r="175" spans="1:2">
      <c r="A175" s="25" t="s">
        <v>59</v>
      </c>
      <c r="B175" s="23" t="s">
        <v>775</v>
      </c>
    </row>
    <row r="176" spans="1:2">
      <c r="B176" s="23" t="s">
        <v>776</v>
      </c>
    </row>
    <row r="177" spans="2:2">
      <c r="B177" s="23" t="s">
        <v>777</v>
      </c>
    </row>
    <row r="178" spans="2:2">
      <c r="B178" s="23" t="s">
        <v>778</v>
      </c>
    </row>
    <row r="179" spans="2:2">
      <c r="B179" s="23" t="s">
        <v>779</v>
      </c>
    </row>
    <row r="180" spans="2:2">
      <c r="B180" s="23" t="s">
        <v>786</v>
      </c>
    </row>
    <row r="181" spans="2:2">
      <c r="B181" s="23" t="s">
        <v>787</v>
      </c>
    </row>
    <row r="182" spans="2:2">
      <c r="B182" s="24" t="s">
        <v>801</v>
      </c>
    </row>
    <row r="183" spans="2:2">
      <c r="B183" s="24" t="s">
        <v>69</v>
      </c>
    </row>
    <row r="185" spans="2:2">
      <c r="B185" t="s">
        <v>802</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5FB3C-2B1F-4FC0-B0B8-45C05D1557DE}">
  <sheetPr codeName="Sheet2"/>
  <dimension ref="A1"/>
  <sheetViews>
    <sheetView workbookViewId="0">
      <selection activeCell="A10" sqref="A10"/>
    </sheetView>
  </sheetViews>
  <sheetFormatPr defaultRowHeight="18.75"/>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A2A3-FC74-45F9-A7EA-3266ACE4D74F}">
  <sheetPr codeName="Sheet3"/>
  <dimension ref="B2:R20"/>
  <sheetViews>
    <sheetView showGridLines="0" zoomScale="70" zoomScaleNormal="70" workbookViewId="0">
      <selection activeCell="C12" sqref="C12"/>
    </sheetView>
  </sheetViews>
  <sheetFormatPr defaultRowHeight="18.75"/>
  <cols>
    <col min="1" max="1" width="3.875" customWidth="1"/>
    <col min="2" max="2" width="21.75" customWidth="1"/>
    <col min="3" max="3" width="33.875" customWidth="1"/>
    <col min="4" max="4" width="21.75" customWidth="1"/>
    <col min="5" max="5" width="32.75" customWidth="1"/>
    <col min="6" max="6" width="6.375" customWidth="1"/>
    <col min="7" max="7" width="24.75" customWidth="1"/>
    <col min="8" max="8" width="8.625" customWidth="1"/>
    <col min="12" max="12" width="19.375" customWidth="1"/>
    <col min="13" max="13" width="19.875" customWidth="1"/>
    <col min="17" max="17" width="28.5" customWidth="1"/>
    <col min="18" max="18" width="110.75" customWidth="1"/>
  </cols>
  <sheetData>
    <row r="2" spans="2:13" ht="23.25" customHeight="1">
      <c r="B2" s="8" t="s">
        <v>4</v>
      </c>
      <c r="C2" s="1" t="e">
        <f>IF(#REF!="","",(#REF!))</f>
        <v>#REF!</v>
      </c>
      <c r="D2" s="9" t="s">
        <v>9</v>
      </c>
      <c r="E2" s="1" t="e">
        <f>#REF!&amp;"  "&amp;#REF!</f>
        <v>#REF!</v>
      </c>
    </row>
    <row r="3" spans="2:13" ht="23.25" customHeight="1">
      <c r="B3" s="8" t="s">
        <v>5</v>
      </c>
      <c r="C3" s="2" t="e">
        <f>IF(#REF!="","",(#REF!))</f>
        <v>#REF!</v>
      </c>
      <c r="D3" s="8" t="s">
        <v>8</v>
      </c>
      <c r="E3" s="2" t="e">
        <f>IF(#REF!="","",(#REF!))</f>
        <v>#REF!</v>
      </c>
    </row>
    <row r="4" spans="2:13" ht="23.25" customHeight="1">
      <c r="B4" s="10" t="s">
        <v>6</v>
      </c>
      <c r="C4" s="3" t="e">
        <f>IF(#REF!="","",(#REF!))</f>
        <v>#REF!</v>
      </c>
      <c r="D4" s="10" t="s">
        <v>10</v>
      </c>
      <c r="E4" s="3" t="e">
        <f>IF(#REF!="","",(#REF!))</f>
        <v>#REF!</v>
      </c>
      <c r="G4" s="20"/>
    </row>
    <row r="5" spans="2:13" ht="23.25" customHeight="1">
      <c r="B5" s="10" t="s">
        <v>11</v>
      </c>
      <c r="C5" s="3" t="e">
        <f>IF(#REF!="","",(#REF!))</f>
        <v>#REF!</v>
      </c>
      <c r="D5" s="10" t="s">
        <v>7</v>
      </c>
      <c r="E5" s="3" t="e">
        <f>IF(#REF!="","",(#REF!))</f>
        <v>#REF!</v>
      </c>
      <c r="G5" s="21"/>
    </row>
    <row r="6" spans="2:13" ht="23.25" customHeight="1">
      <c r="B6" s="5"/>
      <c r="C6" s="6"/>
      <c r="D6" s="6"/>
      <c r="E6" s="6"/>
    </row>
    <row r="7" spans="2:13" ht="23.25" customHeight="1">
      <c r="B7" s="5"/>
      <c r="C7" s="6"/>
      <c r="D7" s="6"/>
      <c r="E7" s="6"/>
    </row>
    <row r="8" spans="2:13" ht="23.25" customHeight="1">
      <c r="B8" s="5"/>
      <c r="C8" s="6"/>
      <c r="D8" s="6"/>
      <c r="E8" s="6"/>
    </row>
    <row r="9" spans="2:13" ht="23.25" customHeight="1">
      <c r="B9" s="7"/>
      <c r="C9" s="6"/>
      <c r="D9" s="6"/>
      <c r="E9" s="6"/>
    </row>
    <row r="10" spans="2:13" ht="26.25" customHeight="1">
      <c r="B10" s="5"/>
      <c r="C10" s="6"/>
      <c r="D10" s="6"/>
      <c r="E10" s="6"/>
    </row>
    <row r="11" spans="2:13" ht="35.25" customHeight="1">
      <c r="G11" s="17"/>
      <c r="H11" s="19"/>
    </row>
    <row r="12" spans="2:13" ht="146.25" customHeight="1">
      <c r="F12" s="18" t="s">
        <v>14</v>
      </c>
      <c r="G12" s="13"/>
      <c r="H12" s="13"/>
    </row>
    <row r="13" spans="2:13" ht="27.75" customHeight="1">
      <c r="G13" s="4"/>
    </row>
    <row r="15" spans="2:13" ht="19.5" thickBot="1">
      <c r="M15" s="12"/>
    </row>
    <row r="16" spans="2:13" ht="115.5" customHeight="1" thickTop="1" thickBot="1">
      <c r="K16" s="800" t="e">
        <f>#REF!</f>
        <v>#REF!</v>
      </c>
      <c r="L16" s="801"/>
      <c r="M16" s="22" t="e">
        <f>#REF!</f>
        <v>#REF!</v>
      </c>
    </row>
    <row r="17" spans="13:18" ht="18.75" customHeight="1" thickTop="1">
      <c r="M17" s="11"/>
    </row>
    <row r="19" spans="13:18" ht="60" customHeight="1">
      <c r="Q19" s="14" t="s">
        <v>12</v>
      </c>
      <c r="R19" s="15" t="e">
        <f>IF(#REF!="","",(#REF!))</f>
        <v>#REF!</v>
      </c>
    </row>
    <row r="20" spans="13:18" ht="60" customHeight="1">
      <c r="Q20" s="14" t="s">
        <v>13</v>
      </c>
      <c r="R20" s="16" t="e">
        <f>IF(#REF!="","",(#REF!))</f>
        <v>#REF!</v>
      </c>
    </row>
  </sheetData>
  <mergeCells count="1">
    <mergeCell ref="K16:L16"/>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CJ379"/>
  <sheetViews>
    <sheetView showGridLines="0" tabSelected="1" view="pageBreakPreview" zoomScale="70" zoomScaleNormal="70" zoomScaleSheetLayoutView="70" workbookViewId="0">
      <selection activeCell="L3" sqref="L3"/>
    </sheetView>
  </sheetViews>
  <sheetFormatPr defaultColWidth="4.625" defaultRowHeight="19.5" customHeight="1"/>
  <cols>
    <col min="1" max="1" width="7.75" style="90" customWidth="1"/>
    <col min="2" max="2" width="7.375" style="218" customWidth="1"/>
    <col min="3" max="3" width="2.5" style="90" customWidth="1"/>
    <col min="4" max="8" width="4.375" style="90" customWidth="1"/>
    <col min="9" max="9" width="2.125" style="90" customWidth="1"/>
    <col min="10" max="11" width="5" style="90" customWidth="1"/>
    <col min="12" max="12" width="17.375" style="90" customWidth="1"/>
    <col min="13" max="13" width="9.125" style="90" customWidth="1"/>
    <col min="14" max="14" width="17.875" style="90" customWidth="1"/>
    <col min="15" max="15" width="21.875" style="90" customWidth="1"/>
    <col min="16" max="16" width="3.25" style="90" customWidth="1"/>
    <col min="17" max="17" width="11.125" style="90" customWidth="1"/>
    <col min="18" max="18" width="7.875" style="736" hidden="1" customWidth="1"/>
    <col min="19" max="19" width="8.25" style="736" customWidth="1"/>
    <col min="20" max="20" width="2.5" style="737" customWidth="1"/>
    <col min="21" max="21" width="4.375" style="264" customWidth="1"/>
    <col min="22" max="25" width="4.375" style="93" customWidth="1"/>
    <col min="26" max="26" width="1.875" style="93" customWidth="1"/>
    <col min="27" max="28" width="5" style="93" customWidth="1"/>
    <col min="29" max="29" width="17.25" style="93" customWidth="1"/>
    <col min="30" max="30" width="8.875" style="93" customWidth="1"/>
    <col min="31" max="31" width="17.875" style="93" customWidth="1"/>
    <col min="32" max="32" width="22.125" style="93" customWidth="1"/>
    <col min="33" max="33" width="4.125" style="93" customWidth="1"/>
    <col min="34" max="34" width="11" style="93" customWidth="1"/>
    <col min="35" max="35" width="7.5" style="93" hidden="1" customWidth="1"/>
    <col min="36" max="36" width="7.625" style="93" customWidth="1"/>
    <col min="37" max="37" width="5" style="93" customWidth="1"/>
    <col min="38" max="38" width="4.875" style="93" customWidth="1"/>
    <col min="39" max="39" width="17.375" style="93" customWidth="1"/>
    <col min="40" max="40" width="6.25" style="93" customWidth="1"/>
    <col min="41" max="41" width="21" style="93" customWidth="1"/>
    <col min="42" max="42" width="21.875" style="93" customWidth="1"/>
    <col min="43" max="43" width="4.875" style="93" customWidth="1"/>
    <col min="44" max="44" width="11.25" style="93" customWidth="1"/>
    <col min="45" max="45" width="9.125" style="93" hidden="1" customWidth="1"/>
    <col min="46" max="48" width="9.125" style="93" customWidth="1"/>
    <col min="49" max="49" width="4.875" style="93" customWidth="1"/>
    <col min="50" max="50" width="33" style="93" customWidth="1"/>
    <col min="51" max="51" width="2.375" style="90" customWidth="1"/>
    <col min="52" max="52" width="5.625" style="90" bestFit="1" customWidth="1"/>
    <col min="53" max="55" width="4.625" style="90"/>
    <col min="56" max="57" width="6.75" style="90" bestFit="1" customWidth="1"/>
    <col min="58" max="58" width="8.125" style="90" customWidth="1"/>
    <col min="59" max="59" width="4.625" style="90"/>
    <col min="60" max="60" width="10.625" style="90" bestFit="1" customWidth="1"/>
    <col min="61" max="16384" width="4.625" style="90"/>
  </cols>
  <sheetData>
    <row r="1" spans="1:88" s="91" customFormat="1" ht="81.75" customHeight="1">
      <c r="A1" s="1125" t="s">
        <v>220</v>
      </c>
      <c r="B1" s="1126"/>
      <c r="C1" s="1126"/>
      <c r="D1" s="1126"/>
      <c r="E1" s="1126"/>
      <c r="F1" s="1126"/>
      <c r="G1" s="1126"/>
      <c r="H1" s="1126"/>
      <c r="I1" s="1126"/>
      <c r="J1" s="1126"/>
      <c r="K1" s="1126"/>
      <c r="L1" s="1126"/>
      <c r="M1" s="1126"/>
      <c r="N1" s="1126"/>
      <c r="O1" s="1126"/>
      <c r="P1" s="1126"/>
      <c r="Q1" s="1126"/>
      <c r="R1" s="1126"/>
      <c r="S1" s="1126"/>
      <c r="T1" s="1126"/>
      <c r="U1" s="1126"/>
      <c r="V1" s="1126"/>
      <c r="W1" s="1126"/>
      <c r="X1" s="1126"/>
      <c r="Y1" s="1126"/>
      <c r="Z1" s="1126"/>
      <c r="AA1" s="1126"/>
      <c r="AB1" s="1126"/>
      <c r="AC1" s="1126"/>
      <c r="AD1" s="1126"/>
      <c r="AE1" s="1126"/>
      <c r="AF1" s="86"/>
      <c r="AG1" s="87"/>
      <c r="AH1" s="87"/>
      <c r="AI1" s="87"/>
      <c r="AJ1" s="87"/>
      <c r="AK1" s="87"/>
      <c r="AL1" s="87"/>
      <c r="AM1" s="88"/>
      <c r="AN1" s="88"/>
      <c r="AO1" s="88"/>
      <c r="AP1" s="88"/>
      <c r="AQ1" s="88"/>
      <c r="AR1" s="88"/>
      <c r="AS1" s="88"/>
      <c r="AT1" s="88"/>
      <c r="AU1" s="88"/>
      <c r="AV1" s="88"/>
      <c r="AW1" s="88"/>
      <c r="AX1" s="89" t="s">
        <v>822</v>
      </c>
      <c r="AY1" s="90"/>
      <c r="AZ1" s="90"/>
      <c r="BE1" s="92"/>
      <c r="BF1" s="92"/>
      <c r="BG1" s="93"/>
      <c r="BH1" s="94"/>
    </row>
    <row r="2" spans="1:88" ht="9" customHeight="1">
      <c r="A2" s="95"/>
      <c r="B2" s="96"/>
      <c r="C2" s="95"/>
      <c r="D2" s="95"/>
      <c r="E2" s="95"/>
      <c r="F2" s="95"/>
      <c r="G2" s="95"/>
      <c r="H2" s="95"/>
      <c r="I2" s="95"/>
      <c r="J2" s="95"/>
      <c r="K2" s="95"/>
      <c r="L2" s="95"/>
      <c r="M2" s="95"/>
      <c r="N2" s="95"/>
      <c r="O2" s="95"/>
      <c r="P2" s="95"/>
      <c r="Q2" s="95"/>
      <c r="R2" s="97"/>
      <c r="S2" s="97"/>
      <c r="T2" s="95"/>
      <c r="U2" s="98"/>
      <c r="V2" s="95"/>
      <c r="W2" s="95"/>
      <c r="X2" s="95"/>
      <c r="Y2" s="95"/>
      <c r="Z2" s="95"/>
      <c r="AA2" s="95"/>
      <c r="AB2" s="99"/>
      <c r="AC2" s="99"/>
      <c r="AD2" s="99"/>
      <c r="AE2" s="99"/>
      <c r="AF2" s="99"/>
      <c r="AG2" s="99"/>
      <c r="AH2" s="99"/>
      <c r="AI2" s="99"/>
      <c r="AJ2" s="99"/>
      <c r="AK2" s="99"/>
      <c r="AL2" s="99"/>
      <c r="AM2" s="99"/>
      <c r="AN2" s="99"/>
      <c r="AO2" s="99"/>
      <c r="AP2" s="99"/>
      <c r="AQ2" s="99"/>
      <c r="AR2" s="99"/>
      <c r="AS2" s="99"/>
      <c r="AT2" s="99"/>
      <c r="AU2" s="100"/>
      <c r="AV2" s="100"/>
      <c r="AW2" s="100"/>
      <c r="AX2" s="100"/>
      <c r="BD2" s="92"/>
      <c r="BE2" s="101"/>
      <c r="BF2" s="101"/>
      <c r="BG2" s="101"/>
      <c r="BH2" s="101"/>
      <c r="BI2" s="101"/>
      <c r="BJ2" s="102"/>
      <c r="BK2" s="102"/>
      <c r="BL2" s="102"/>
    </row>
    <row r="3" spans="1:88" ht="33" customHeight="1">
      <c r="A3" s="104" t="s">
        <v>197</v>
      </c>
      <c r="B3" s="96"/>
      <c r="C3" s="95"/>
      <c r="D3" s="95"/>
      <c r="E3" s="95"/>
      <c r="F3" s="95"/>
      <c r="G3" s="95"/>
      <c r="H3" s="95"/>
      <c r="I3" s="95"/>
      <c r="J3" s="95"/>
      <c r="K3" s="95"/>
      <c r="L3" s="95"/>
      <c r="M3" s="95"/>
      <c r="N3" s="95"/>
      <c r="O3" s="95"/>
      <c r="P3" s="95"/>
      <c r="Q3" s="103"/>
      <c r="R3" s="97"/>
      <c r="S3" s="104" t="s">
        <v>202</v>
      </c>
      <c r="T3" s="95"/>
      <c r="U3" s="98"/>
      <c r="V3" s="95"/>
      <c r="W3" s="95"/>
      <c r="X3" s="95"/>
      <c r="Y3" s="95"/>
      <c r="Z3" s="95"/>
      <c r="AA3" s="95"/>
      <c r="AB3" s="99"/>
      <c r="AC3" s="99"/>
      <c r="AD3" s="99"/>
      <c r="AE3" s="99"/>
      <c r="AF3" s="99"/>
      <c r="AG3" s="99"/>
      <c r="AH3" s="99"/>
      <c r="AI3" s="99"/>
      <c r="AJ3" s="99"/>
      <c r="AK3" s="99"/>
      <c r="AL3" s="105"/>
      <c r="AM3" s="106" t="s">
        <v>735</v>
      </c>
      <c r="AN3" s="106"/>
      <c r="AO3" s="106"/>
      <c r="AP3" s="106"/>
      <c r="AQ3" s="106"/>
      <c r="AR3" s="106"/>
      <c r="AS3" s="107"/>
      <c r="AT3" s="107"/>
      <c r="AU3" s="108"/>
      <c r="AV3" s="108"/>
      <c r="AW3" s="108"/>
      <c r="AX3" s="108"/>
      <c r="AY3" s="109"/>
      <c r="BD3" s="92"/>
      <c r="BE3" s="101"/>
      <c r="BF3" s="101"/>
      <c r="BG3" s="101"/>
      <c r="BH3" s="101"/>
      <c r="BI3" s="101"/>
      <c r="BJ3" s="102"/>
      <c r="BK3" s="102"/>
      <c r="BL3" s="102"/>
    </row>
    <row r="4" spans="1:88" ht="40.5" customHeight="1">
      <c r="A4" s="1138" t="s">
        <v>601</v>
      </c>
      <c r="B4" s="1140"/>
      <c r="C4" s="1140"/>
      <c r="D4" s="1140"/>
      <c r="E4" s="1140"/>
      <c r="F4" s="1140"/>
      <c r="G4" s="1140"/>
      <c r="H4" s="1140"/>
      <c r="I4" s="1140"/>
      <c r="J4" s="1141"/>
      <c r="K4" s="1118"/>
      <c r="L4" s="1119"/>
      <c r="M4" s="1119"/>
      <c r="N4" s="1119"/>
      <c r="O4" s="1120"/>
      <c r="P4" s="110"/>
      <c r="Q4" s="95"/>
      <c r="R4" s="111"/>
      <c r="S4" s="1127" t="s">
        <v>206</v>
      </c>
      <c r="T4" s="1155"/>
      <c r="U4" s="1155"/>
      <c r="V4" s="1155"/>
      <c r="W4" s="1155"/>
      <c r="X4" s="1155"/>
      <c r="Y4" s="1155"/>
      <c r="Z4" s="1155"/>
      <c r="AA4" s="1155"/>
      <c r="AB4" s="1156"/>
      <c r="AC4" s="1146"/>
      <c r="AD4" s="1147"/>
      <c r="AE4" s="1148"/>
      <c r="AF4" s="112"/>
      <c r="AG4" s="99"/>
      <c r="AH4" s="1016"/>
      <c r="AI4" s="1016"/>
      <c r="AJ4" s="1016"/>
      <c r="AK4" s="1016"/>
      <c r="AL4" s="114"/>
      <c r="AM4" s="1021" t="s">
        <v>261</v>
      </c>
      <c r="AN4" s="1022"/>
      <c r="AO4" s="1023"/>
      <c r="AP4" s="1024"/>
      <c r="AQ4" s="1025"/>
      <c r="AR4" s="115"/>
      <c r="AS4" s="115"/>
      <c r="AT4" s="1121" t="s">
        <v>206</v>
      </c>
      <c r="AU4" s="1122"/>
      <c r="AV4" s="1122"/>
      <c r="AW4" s="1022"/>
      <c r="AX4" s="795"/>
      <c r="AY4" s="116"/>
      <c r="BD4" s="93"/>
      <c r="BF4" s="101"/>
      <c r="BG4" s="101"/>
      <c r="BH4" s="101"/>
      <c r="BI4" s="101"/>
      <c r="BJ4" s="101"/>
      <c r="BK4" s="102"/>
      <c r="BL4" s="102"/>
      <c r="BM4" s="102"/>
    </row>
    <row r="5" spans="1:88" ht="40.5" customHeight="1">
      <c r="A5" s="1138" t="s">
        <v>210</v>
      </c>
      <c r="B5" s="1140"/>
      <c r="C5" s="1140"/>
      <c r="D5" s="1140"/>
      <c r="E5" s="1140"/>
      <c r="F5" s="1140"/>
      <c r="G5" s="1140"/>
      <c r="H5" s="1140"/>
      <c r="I5" s="1140"/>
      <c r="J5" s="1141"/>
      <c r="K5" s="1118"/>
      <c r="L5" s="1119"/>
      <c r="M5" s="1119"/>
      <c r="N5" s="1119"/>
      <c r="O5" s="1120"/>
      <c r="P5" s="110"/>
      <c r="Q5" s="95"/>
      <c r="R5" s="117"/>
      <c r="S5" s="1157" t="s">
        <v>606</v>
      </c>
      <c r="T5" s="1158"/>
      <c r="U5" s="1158"/>
      <c r="V5" s="1158"/>
      <c r="W5" s="1158"/>
      <c r="X5" s="1158"/>
      <c r="Y5" s="1158"/>
      <c r="Z5" s="1158"/>
      <c r="AA5" s="1158"/>
      <c r="AB5" s="1159"/>
      <c r="AC5" s="1146"/>
      <c r="AD5" s="1147"/>
      <c r="AE5" s="1148"/>
      <c r="AF5" s="112"/>
      <c r="AG5" s="99"/>
      <c r="AH5" s="1016"/>
      <c r="AI5" s="1016"/>
      <c r="AJ5" s="1016"/>
      <c r="AK5" s="1016"/>
      <c r="AL5" s="114"/>
      <c r="AM5" s="1021" t="s">
        <v>210</v>
      </c>
      <c r="AN5" s="1022"/>
      <c r="AO5" s="1023"/>
      <c r="AP5" s="1024"/>
      <c r="AQ5" s="1025"/>
      <c r="AR5" s="115"/>
      <c r="AS5" s="118"/>
      <c r="AT5" s="1121" t="s">
        <v>226</v>
      </c>
      <c r="AU5" s="1122"/>
      <c r="AV5" s="1122"/>
      <c r="AW5" s="1022"/>
      <c r="AX5" s="795"/>
      <c r="AY5" s="116"/>
      <c r="BD5" s="93"/>
      <c r="BF5" s="101"/>
      <c r="BG5" s="101"/>
      <c r="BH5" s="101"/>
      <c r="BI5" s="101"/>
      <c r="BJ5" s="101"/>
      <c r="BK5" s="102"/>
      <c r="BL5" s="102"/>
      <c r="BM5" s="102"/>
    </row>
    <row r="6" spans="1:88" ht="40.5" customHeight="1">
      <c r="A6" s="1138" t="s">
        <v>198</v>
      </c>
      <c r="B6" s="1140"/>
      <c r="C6" s="1140"/>
      <c r="D6" s="1140"/>
      <c r="E6" s="1140"/>
      <c r="F6" s="1140"/>
      <c r="G6" s="1140"/>
      <c r="H6" s="1140"/>
      <c r="I6" s="1140"/>
      <c r="J6" s="1141"/>
      <c r="K6" s="1152"/>
      <c r="L6" s="1153"/>
      <c r="M6" s="1153"/>
      <c r="N6" s="1153"/>
      <c r="O6" s="1154"/>
      <c r="P6" s="110"/>
      <c r="Q6" s="95"/>
      <c r="R6" s="111"/>
      <c r="S6" s="1127" t="s">
        <v>205</v>
      </c>
      <c r="T6" s="1160"/>
      <c r="U6" s="1160"/>
      <c r="V6" s="1160"/>
      <c r="W6" s="1160"/>
      <c r="X6" s="1160"/>
      <c r="Y6" s="1160"/>
      <c r="Z6" s="1160"/>
      <c r="AA6" s="1160"/>
      <c r="AB6" s="1161"/>
      <c r="AC6" s="1146"/>
      <c r="AD6" s="1147"/>
      <c r="AE6" s="1148"/>
      <c r="AF6" s="112"/>
      <c r="AG6" s="99"/>
      <c r="AH6" s="1015"/>
      <c r="AI6" s="1015"/>
      <c r="AJ6" s="1015"/>
      <c r="AK6" s="1015"/>
      <c r="AL6" s="114"/>
      <c r="AM6" s="1021" t="s">
        <v>263</v>
      </c>
      <c r="AN6" s="1022"/>
      <c r="AO6" s="1023"/>
      <c r="AP6" s="1024"/>
      <c r="AQ6" s="1025"/>
      <c r="AR6" s="115"/>
      <c r="AS6" s="118"/>
      <c r="AT6" s="1121" t="s">
        <v>227</v>
      </c>
      <c r="AU6" s="1122"/>
      <c r="AV6" s="1122"/>
      <c r="AW6" s="1022"/>
      <c r="AX6" s="795"/>
      <c r="AY6" s="116"/>
      <c r="BD6" s="93"/>
      <c r="BF6" s="101"/>
      <c r="BG6" s="101"/>
      <c r="BH6" s="101"/>
      <c r="BI6" s="101"/>
      <c r="BJ6" s="101"/>
      <c r="BK6" s="102"/>
      <c r="BL6" s="102"/>
      <c r="BM6" s="102"/>
    </row>
    <row r="7" spans="1:88" ht="40.5" customHeight="1">
      <c r="A7" s="1138" t="s">
        <v>602</v>
      </c>
      <c r="B7" s="1140"/>
      <c r="C7" s="1140"/>
      <c r="D7" s="1140"/>
      <c r="E7" s="1140"/>
      <c r="F7" s="1140"/>
      <c r="G7" s="1140"/>
      <c r="H7" s="1140"/>
      <c r="I7" s="1140"/>
      <c r="J7" s="1141"/>
      <c r="K7" s="1118"/>
      <c r="L7" s="1119"/>
      <c r="M7" s="1119"/>
      <c r="N7" s="1119"/>
      <c r="O7" s="1120"/>
      <c r="P7" s="110"/>
      <c r="Q7" s="95"/>
      <c r="R7" s="117"/>
      <c r="S7" s="1157" t="s">
        <v>607</v>
      </c>
      <c r="T7" s="1158"/>
      <c r="U7" s="1158"/>
      <c r="V7" s="1158"/>
      <c r="W7" s="1158"/>
      <c r="X7" s="1158"/>
      <c r="Y7" s="1158"/>
      <c r="Z7" s="1158"/>
      <c r="AA7" s="1158"/>
      <c r="AB7" s="1159"/>
      <c r="AC7" s="1146"/>
      <c r="AD7" s="1147"/>
      <c r="AE7" s="1148"/>
      <c r="AF7" s="112"/>
      <c r="AG7" s="99"/>
      <c r="AH7" s="1015"/>
      <c r="AI7" s="1015"/>
      <c r="AJ7" s="1015"/>
      <c r="AK7" s="1015"/>
      <c r="AL7" s="114"/>
      <c r="AM7" s="1021" t="s">
        <v>262</v>
      </c>
      <c r="AN7" s="1022"/>
      <c r="AO7" s="1023"/>
      <c r="AP7" s="1024"/>
      <c r="AQ7" s="1025"/>
      <c r="AR7" s="115"/>
      <c r="AS7" s="99"/>
      <c r="AT7" s="1121" t="s">
        <v>228</v>
      </c>
      <c r="AU7" s="1122"/>
      <c r="AV7" s="1122"/>
      <c r="AW7" s="1022"/>
      <c r="AX7" s="795"/>
      <c r="AY7" s="116"/>
      <c r="BD7" s="93"/>
      <c r="BF7" s="101"/>
      <c r="BG7" s="101"/>
      <c r="BH7" s="101"/>
      <c r="BI7" s="101"/>
      <c r="BJ7" s="101"/>
      <c r="BK7" s="102"/>
      <c r="BL7" s="102"/>
      <c r="BM7" s="102"/>
    </row>
    <row r="8" spans="1:88" ht="40.5" customHeight="1">
      <c r="A8" s="1138" t="s">
        <v>603</v>
      </c>
      <c r="B8" s="1140"/>
      <c r="C8" s="1140"/>
      <c r="D8" s="1140"/>
      <c r="E8" s="1140"/>
      <c r="F8" s="1140"/>
      <c r="G8" s="1140"/>
      <c r="H8" s="1140"/>
      <c r="I8" s="1140"/>
      <c r="J8" s="1141"/>
      <c r="K8" s="1149"/>
      <c r="L8" s="1150"/>
      <c r="M8" s="1150"/>
      <c r="N8" s="1150"/>
      <c r="O8" s="1151"/>
      <c r="P8" s="110"/>
      <c r="Q8" s="95"/>
      <c r="R8" s="117"/>
      <c r="S8" s="1040" t="s">
        <v>199</v>
      </c>
      <c r="T8" s="1041"/>
      <c r="U8" s="1041"/>
      <c r="V8" s="1041"/>
      <c r="W8" s="1041"/>
      <c r="X8" s="1041"/>
      <c r="Y8" s="1041"/>
      <c r="Z8" s="1041"/>
      <c r="AA8" s="1041"/>
      <c r="AB8" s="1042"/>
      <c r="AC8" s="120" t="s">
        <v>232</v>
      </c>
      <c r="AD8" s="1046"/>
      <c r="AE8" s="1047"/>
      <c r="AF8" s="112"/>
      <c r="AG8" s="99"/>
      <c r="AH8" s="99"/>
      <c r="AI8" s="99"/>
      <c r="AJ8" s="99"/>
      <c r="AK8" s="99"/>
      <c r="AL8" s="121"/>
      <c r="AM8" s="1021" t="s">
        <v>201</v>
      </c>
      <c r="AN8" s="1022"/>
      <c r="AO8" s="1023"/>
      <c r="AP8" s="1024"/>
      <c r="AQ8" s="1025"/>
      <c r="AR8" s="115"/>
      <c r="AS8" s="99"/>
      <c r="AT8" s="1032" t="s">
        <v>229</v>
      </c>
      <c r="AU8" s="1033"/>
      <c r="AV8" s="1033"/>
      <c r="AW8" s="1034"/>
      <c r="AX8" s="794"/>
      <c r="AY8" s="116"/>
      <c r="BD8" s="93"/>
      <c r="BF8" s="101"/>
      <c r="BG8" s="101"/>
      <c r="BH8" s="101"/>
      <c r="BI8" s="101"/>
      <c r="BJ8" s="101"/>
      <c r="BK8" s="102"/>
      <c r="BL8" s="102"/>
      <c r="BM8" s="102"/>
    </row>
    <row r="9" spans="1:88" s="124" customFormat="1" ht="40.5" customHeight="1">
      <c r="A9" s="1138" t="s">
        <v>604</v>
      </c>
      <c r="B9" s="1140"/>
      <c r="C9" s="1140"/>
      <c r="D9" s="1140"/>
      <c r="E9" s="1140"/>
      <c r="F9" s="1140"/>
      <c r="G9" s="1140"/>
      <c r="H9" s="1140"/>
      <c r="I9" s="1140"/>
      <c r="J9" s="1141"/>
      <c r="K9" s="1149"/>
      <c r="L9" s="1150"/>
      <c r="M9" s="1150"/>
      <c r="N9" s="1150"/>
      <c r="O9" s="1151"/>
      <c r="P9" s="122"/>
      <c r="Q9" s="122"/>
      <c r="R9" s="122"/>
      <c r="S9" s="1043"/>
      <c r="T9" s="1044"/>
      <c r="U9" s="1044"/>
      <c r="V9" s="1044"/>
      <c r="W9" s="1044"/>
      <c r="X9" s="1044"/>
      <c r="Y9" s="1044"/>
      <c r="Z9" s="1044"/>
      <c r="AA9" s="1044"/>
      <c r="AB9" s="1045"/>
      <c r="AC9" s="120" t="s">
        <v>233</v>
      </c>
      <c r="AD9" s="1048"/>
      <c r="AE9" s="1047"/>
      <c r="AF9" s="123"/>
      <c r="AL9" s="125"/>
      <c r="AM9" s="1021" t="s">
        <v>207</v>
      </c>
      <c r="AN9" s="1022"/>
      <c r="AO9" s="1023"/>
      <c r="AP9" s="1024"/>
      <c r="AQ9" s="1025"/>
      <c r="AR9" s="115"/>
      <c r="AT9" s="1035"/>
      <c r="AU9" s="1036"/>
      <c r="AV9" s="1036"/>
      <c r="AW9" s="1037"/>
      <c r="AX9" s="741"/>
      <c r="AY9" s="126"/>
      <c r="BA9" s="1014"/>
      <c r="BB9" s="1014"/>
      <c r="BD9" s="128"/>
      <c r="BU9" s="128"/>
      <c r="BX9" s="128"/>
    </row>
    <row r="10" spans="1:88" s="124" customFormat="1" ht="40.5" customHeight="1">
      <c r="A10" s="1138" t="s">
        <v>605</v>
      </c>
      <c r="B10" s="1140"/>
      <c r="C10" s="1140"/>
      <c r="D10" s="1140"/>
      <c r="E10" s="1140"/>
      <c r="F10" s="1140"/>
      <c r="G10" s="1140"/>
      <c r="H10" s="1140"/>
      <c r="I10" s="1140"/>
      <c r="J10" s="1141"/>
      <c r="K10" s="1118"/>
      <c r="L10" s="1119"/>
      <c r="M10" s="1119"/>
      <c r="N10" s="1119"/>
      <c r="O10" s="1120"/>
      <c r="P10" s="122"/>
      <c r="Q10" s="122"/>
      <c r="R10" s="122"/>
      <c r="S10" s="1127" t="s">
        <v>214</v>
      </c>
      <c r="T10" s="1128"/>
      <c r="U10" s="1128"/>
      <c r="V10" s="1128"/>
      <c r="W10" s="1128"/>
      <c r="X10" s="1128"/>
      <c r="Y10" s="1128"/>
      <c r="Z10" s="1128"/>
      <c r="AA10" s="1128"/>
      <c r="AB10" s="1128"/>
      <c r="AC10" s="1132"/>
      <c r="AD10" s="1133"/>
      <c r="AE10" s="1134"/>
      <c r="AF10" s="123"/>
      <c r="AL10" s="129"/>
      <c r="AM10" s="1021" t="s">
        <v>264</v>
      </c>
      <c r="AN10" s="1022"/>
      <c r="AO10" s="1023"/>
      <c r="AP10" s="1024"/>
      <c r="AQ10" s="1025"/>
      <c r="AT10" s="1026" t="s">
        <v>325</v>
      </c>
      <c r="AU10" s="1027"/>
      <c r="AV10" s="1027"/>
      <c r="AW10" s="1028"/>
      <c r="AX10" s="741"/>
      <c r="AY10" s="126"/>
      <c r="BA10" s="127"/>
      <c r="BB10" s="127"/>
      <c r="BD10" s="128"/>
      <c r="BU10" s="128"/>
      <c r="BX10" s="128"/>
    </row>
    <row r="11" spans="1:88" s="124" customFormat="1" ht="21" customHeight="1">
      <c r="A11" s="781" t="s">
        <v>613</v>
      </c>
      <c r="B11" s="130"/>
      <c r="C11" s="130"/>
      <c r="D11" s="130"/>
      <c r="E11" s="130"/>
      <c r="F11" s="130"/>
      <c r="G11" s="130"/>
      <c r="H11" s="130"/>
      <c r="I11" s="130"/>
      <c r="J11" s="130"/>
      <c r="K11" s="131"/>
      <c r="L11" s="110"/>
      <c r="M11" s="110"/>
      <c r="N11" s="110"/>
      <c r="O11" s="110"/>
      <c r="P11" s="122"/>
      <c r="Q11" s="122"/>
      <c r="R11" s="122"/>
      <c r="S11" s="132"/>
      <c r="T11" s="122"/>
      <c r="U11" s="122"/>
      <c r="V11" s="122"/>
      <c r="W11" s="133"/>
      <c r="X11" s="133"/>
      <c r="AE11" s="134"/>
      <c r="AF11" s="123"/>
      <c r="AL11" s="135"/>
      <c r="AM11" s="136"/>
      <c r="AN11" s="136"/>
      <c r="AO11" s="136"/>
      <c r="AP11" s="136"/>
      <c r="AQ11" s="136"/>
      <c r="AR11" s="136"/>
      <c r="AS11" s="136"/>
      <c r="AT11" s="136"/>
      <c r="AU11" s="136"/>
      <c r="AV11" s="136"/>
      <c r="AW11" s="136"/>
      <c r="AX11" s="136"/>
      <c r="AY11" s="137"/>
      <c r="BA11" s="127"/>
      <c r="BB11" s="127"/>
      <c r="BD11" s="128"/>
      <c r="BU11" s="128"/>
      <c r="BX11" s="128"/>
    </row>
    <row r="12" spans="1:88" s="124" customFormat="1" ht="32.25" customHeight="1">
      <c r="A12" s="104"/>
      <c r="B12" s="138"/>
      <c r="C12" s="138"/>
      <c r="D12" s="138"/>
      <c r="E12" s="138"/>
      <c r="F12" s="138"/>
      <c r="G12" s="138"/>
      <c r="H12" s="138"/>
      <c r="I12" s="138"/>
      <c r="J12" s="138"/>
      <c r="K12" s="138"/>
      <c r="L12" s="139"/>
      <c r="M12" s="140"/>
      <c r="N12" s="141"/>
      <c r="O12" s="142"/>
      <c r="P12" s="142"/>
      <c r="Q12" s="142"/>
      <c r="R12" s="143"/>
      <c r="S12" s="788" t="s">
        <v>814</v>
      </c>
      <c r="T12" s="145"/>
      <c r="U12" s="145"/>
      <c r="V12" s="145"/>
      <c r="W12" s="145"/>
      <c r="X12" s="145"/>
      <c r="Y12" s="145"/>
      <c r="Z12" s="145"/>
      <c r="AA12" s="145"/>
      <c r="AB12" s="145"/>
      <c r="AC12" s="145"/>
      <c r="AD12" s="145"/>
      <c r="AE12" s="145"/>
      <c r="AF12" s="146"/>
      <c r="AH12" s="123"/>
      <c r="AI12" s="1016"/>
      <c r="AJ12" s="1016"/>
      <c r="AK12" s="1016"/>
      <c r="AL12" s="1016"/>
      <c r="AM12" s="1015"/>
      <c r="AN12" s="1015"/>
      <c r="AO12" s="1015"/>
      <c r="AP12" s="1015"/>
      <c r="AQ12" s="1015"/>
      <c r="AT12" s="144" t="s">
        <v>213</v>
      </c>
      <c r="AV12" s="147"/>
      <c r="AW12" s="127"/>
      <c r="AX12" s="127"/>
      <c r="AY12" s="128"/>
      <c r="BP12" s="128"/>
      <c r="BS12" s="128"/>
    </row>
    <row r="13" spans="1:88" ht="40.5" customHeight="1">
      <c r="A13" s="1138" t="s">
        <v>209</v>
      </c>
      <c r="B13" s="1139"/>
      <c r="C13" s="1139"/>
      <c r="D13" s="1139"/>
      <c r="E13" s="1139"/>
      <c r="F13" s="1139"/>
      <c r="G13" s="1139"/>
      <c r="H13" s="1139"/>
      <c r="I13" s="1139"/>
      <c r="J13" s="1139"/>
      <c r="K13" s="1135"/>
      <c r="L13" s="1136"/>
      <c r="M13" s="1136"/>
      <c r="N13" s="1136"/>
      <c r="O13" s="1137"/>
      <c r="P13" s="148"/>
      <c r="Q13" s="142"/>
      <c r="R13" s="143"/>
      <c r="S13" s="738" t="s">
        <v>3</v>
      </c>
      <c r="T13" s="149" t="str">
        <f>IF($K$13="銀の認定【新規】 ","銀の認定スケジュールは別途ご確認をお願いいたします。",IF(K13="銀の認定【更新】","銀の認定【更新】は、認定満了日２ヵ月前から申請することができます。","Step1宣言更新は、宣言期間満了日２ヵ月前から申請することができます。"))</f>
        <v>Step1宣言更新は、宣言期間満了日２ヵ月前から申請することができます。</v>
      </c>
      <c r="U13" s="150"/>
      <c r="V13" s="150"/>
      <c r="W13" s="150"/>
      <c r="X13" s="150"/>
      <c r="Y13" s="150"/>
      <c r="Z13" s="150"/>
      <c r="AA13" s="150"/>
      <c r="AB13" s="150"/>
      <c r="AC13" s="150"/>
      <c r="AD13" s="150"/>
      <c r="AE13" s="150"/>
      <c r="AF13" s="151"/>
      <c r="AG13" s="152"/>
      <c r="AH13" s="153"/>
      <c r="AI13" s="154"/>
      <c r="AJ13" s="154"/>
      <c r="AK13" s="154"/>
      <c r="AL13" s="154"/>
      <c r="AM13" s="155"/>
      <c r="AN13" s="155"/>
      <c r="AO13" s="155"/>
      <c r="AP13" s="155"/>
      <c r="AQ13" s="156"/>
      <c r="AR13" s="124"/>
      <c r="AS13" s="157"/>
      <c r="AT13" s="1029" t="s">
        <v>219</v>
      </c>
      <c r="AU13" s="1113"/>
      <c r="AV13" s="1113"/>
      <c r="AW13" s="1114"/>
      <c r="AX13" s="158">
        <f>Q21</f>
        <v>100</v>
      </c>
      <c r="BA13" s="159"/>
      <c r="BB13" s="159"/>
      <c r="BC13" s="159"/>
      <c r="BD13" s="160"/>
      <c r="BE13" s="160"/>
      <c r="BF13" s="160"/>
      <c r="BG13" s="160"/>
      <c r="BH13" s="160"/>
      <c r="BJ13" s="161"/>
      <c r="BK13" s="161"/>
      <c r="BL13" s="161"/>
      <c r="BM13" s="161"/>
      <c r="BN13" s="162"/>
      <c r="BO13" s="162"/>
      <c r="BP13" s="162"/>
      <c r="BQ13" s="163"/>
      <c r="BR13" s="102"/>
      <c r="BS13" s="102"/>
      <c r="BT13" s="102"/>
      <c r="BU13" s="163"/>
      <c r="BV13" s="163"/>
      <c r="BW13" s="163"/>
    </row>
    <row r="14" spans="1:88" ht="40.5" customHeight="1">
      <c r="A14" s="1138" t="s">
        <v>608</v>
      </c>
      <c r="B14" s="1139"/>
      <c r="C14" s="1139"/>
      <c r="D14" s="1139"/>
      <c r="E14" s="1139"/>
      <c r="F14" s="1139"/>
      <c r="G14" s="1139"/>
      <c r="H14" s="1139"/>
      <c r="I14" s="1139"/>
      <c r="J14" s="1142"/>
      <c r="K14" s="1143"/>
      <c r="L14" s="1144"/>
      <c r="M14" s="1144"/>
      <c r="N14" s="1144"/>
      <c r="O14" s="1145"/>
      <c r="P14" s="148"/>
      <c r="Q14" s="142"/>
      <c r="R14" s="143"/>
      <c r="S14" s="739" t="s">
        <v>3</v>
      </c>
      <c r="T14" s="164" t="str">
        <f>IF($K$13="銀の認定【新規】 ","質問項目ごとに取組結果を振り返り、事業主記入欄を使用し採点してください。",IF($K$13="銀の認定【更新】","質問項目ごとに取組結果を振り返り、事業主記入欄を使用し採点してください。","質問項目ごとに取組結果を振り返り、事業主記入欄を使用し採点してください。"))</f>
        <v>質問項目ごとに取組結果を振り返り、事業主記入欄を使用し採点してください。</v>
      </c>
      <c r="U14" s="145"/>
      <c r="V14" s="145"/>
      <c r="W14" s="145"/>
      <c r="X14" s="145"/>
      <c r="Y14" s="145"/>
      <c r="Z14" s="145"/>
      <c r="AA14" s="145"/>
      <c r="AB14" s="145"/>
      <c r="AC14" s="145"/>
      <c r="AD14" s="145"/>
      <c r="AE14" s="145"/>
      <c r="AF14" s="165"/>
      <c r="AG14" s="166"/>
      <c r="AH14" s="123"/>
      <c r="AI14" s="113"/>
      <c r="AJ14" s="113"/>
      <c r="AK14" s="113"/>
      <c r="AL14" s="113"/>
      <c r="AM14" s="119"/>
      <c r="AN14" s="119"/>
      <c r="AO14" s="119"/>
      <c r="AP14" s="119"/>
      <c r="AQ14" s="167"/>
      <c r="AR14" s="124"/>
      <c r="AS14" s="157"/>
      <c r="AT14" s="1029" t="s">
        <v>217</v>
      </c>
      <c r="AU14" s="1113"/>
      <c r="AV14" s="1113"/>
      <c r="AW14" s="1114"/>
      <c r="AX14" s="158">
        <f>IF(K13="Step1宣言更新","-",AH21)</f>
        <v>100</v>
      </c>
      <c r="BA14" s="159"/>
      <c r="BB14" s="159"/>
      <c r="BC14" s="159"/>
      <c r="BD14" s="168"/>
      <c r="BE14" s="168"/>
      <c r="BF14" s="168"/>
      <c r="BG14" s="168"/>
      <c r="BH14" s="168"/>
      <c r="BJ14" s="161"/>
      <c r="BK14" s="161"/>
      <c r="BL14" s="161"/>
      <c r="BM14" s="161"/>
      <c r="BN14" s="162"/>
      <c r="BO14" s="162"/>
      <c r="BP14" s="162"/>
      <c r="BQ14" s="163"/>
      <c r="BR14" s="102"/>
      <c r="BS14" s="102"/>
      <c r="BT14" s="102"/>
      <c r="BU14" s="163"/>
      <c r="BV14" s="163"/>
      <c r="BW14" s="163"/>
      <c r="BZ14" s="169"/>
      <c r="CA14" s="169"/>
      <c r="CB14" s="169"/>
      <c r="CC14" s="169"/>
      <c r="CD14" s="169"/>
      <c r="CE14" s="169"/>
      <c r="CF14" s="86"/>
    </row>
    <row r="15" spans="1:88" ht="40.5" customHeight="1">
      <c r="A15" s="1138" t="s">
        <v>212</v>
      </c>
      <c r="B15" s="1139"/>
      <c r="C15" s="1139"/>
      <c r="D15" s="1139"/>
      <c r="E15" s="1139"/>
      <c r="F15" s="1139"/>
      <c r="G15" s="1139"/>
      <c r="H15" s="1139"/>
      <c r="I15" s="1139"/>
      <c r="J15" s="1139"/>
      <c r="K15" s="1062"/>
      <c r="L15" s="1063"/>
      <c r="M15" s="1064"/>
      <c r="N15" s="1064"/>
      <c r="O15" s="1065"/>
      <c r="P15" s="142"/>
      <c r="Q15" s="142"/>
      <c r="R15" s="143"/>
      <c r="S15" s="739" t="s">
        <v>3</v>
      </c>
      <c r="T15" s="164" t="s">
        <v>275</v>
      </c>
      <c r="U15" s="145"/>
      <c r="V15" s="145"/>
      <c r="W15" s="145"/>
      <c r="X15" s="145"/>
      <c r="Y15" s="145"/>
      <c r="Z15" s="145"/>
      <c r="AA15" s="145"/>
      <c r="AB15" s="145"/>
      <c r="AC15" s="145"/>
      <c r="AD15" s="145"/>
      <c r="AE15" s="145"/>
      <c r="AF15" s="165"/>
      <c r="AG15" s="166"/>
      <c r="AH15" s="123"/>
      <c r="AI15" s="113"/>
      <c r="AJ15" s="113"/>
      <c r="AK15" s="113"/>
      <c r="AL15" s="113"/>
      <c r="AM15" s="119"/>
      <c r="AN15" s="119"/>
      <c r="AO15" s="119"/>
      <c r="AP15" s="119"/>
      <c r="AQ15" s="167"/>
      <c r="AR15" s="124"/>
      <c r="AS15" s="157"/>
      <c r="AT15" s="1029" t="s">
        <v>218</v>
      </c>
      <c r="AU15" s="1030"/>
      <c r="AV15" s="1030"/>
      <c r="AW15" s="1031"/>
      <c r="AX15" s="158">
        <f>IF($K$13="Step1宣言更新","-",$AR$21)</f>
        <v>100</v>
      </c>
      <c r="AY15" s="159"/>
      <c r="AZ15" s="159"/>
      <c r="BA15" s="169"/>
      <c r="BB15" s="169"/>
      <c r="BC15" s="169"/>
      <c r="BD15" s="169"/>
      <c r="BE15" s="169"/>
      <c r="BG15" s="161"/>
      <c r="BH15" s="161"/>
      <c r="BI15" s="161"/>
      <c r="BJ15" s="161"/>
      <c r="BK15" s="170"/>
      <c r="BL15" s="170"/>
      <c r="BM15" s="170"/>
      <c r="BN15" s="171"/>
      <c r="BO15" s="102"/>
      <c r="BP15" s="102"/>
      <c r="BQ15" s="102"/>
      <c r="BR15" s="171"/>
      <c r="BW15" s="169"/>
      <c r="BX15" s="169"/>
      <c r="BY15" s="169"/>
      <c r="BZ15" s="169"/>
      <c r="CA15" s="169"/>
      <c r="CB15" s="169"/>
      <c r="CC15" s="172"/>
    </row>
    <row r="16" spans="1:88" ht="40.5" customHeight="1">
      <c r="A16" s="1138" t="s">
        <v>609</v>
      </c>
      <c r="B16" s="1139"/>
      <c r="C16" s="1139"/>
      <c r="D16" s="1139"/>
      <c r="E16" s="1139"/>
      <c r="F16" s="1139"/>
      <c r="G16" s="1139"/>
      <c r="H16" s="1139"/>
      <c r="I16" s="1139"/>
      <c r="J16" s="1139"/>
      <c r="K16" s="1129"/>
      <c r="L16" s="1130"/>
      <c r="M16" s="1130"/>
      <c r="N16" s="1130"/>
      <c r="O16" s="1131"/>
      <c r="P16" s="142"/>
      <c r="Q16" s="142"/>
      <c r="R16" s="143"/>
      <c r="S16" s="739" t="s">
        <v>3</v>
      </c>
      <c r="T16" s="164" t="str">
        <f>IF($K$13="銀の認定【新規】","銀の認定初回申請には、この実施結果レポートの提出の他、取組実績のわかる添付資料（エビデンス）が必要です。",IF($K$13="銀の認定【更新】","銀の認定【更新】は、原則、添付資料（エビデンス）の提出は不要です。☞健康保険組合・東京連合会から提出を求めることがあります。","Step1宣言【更新】は、原則、添付資料（エビデンス）の提出は不要です。"))</f>
        <v>Step1宣言【更新】は、原則、添付資料（エビデンス）の提出は不要です。</v>
      </c>
      <c r="U16" s="145"/>
      <c r="V16" s="145"/>
      <c r="W16" s="145"/>
      <c r="X16" s="145"/>
      <c r="Y16" s="145"/>
      <c r="Z16" s="145"/>
      <c r="AA16" s="145"/>
      <c r="AB16" s="145"/>
      <c r="AC16" s="145"/>
      <c r="AD16" s="145"/>
      <c r="AE16" s="145"/>
      <c r="AF16" s="173"/>
      <c r="AG16" s="174"/>
      <c r="AH16" s="174"/>
      <c r="AI16" s="174"/>
      <c r="AJ16" s="174"/>
      <c r="AK16" s="174"/>
      <c r="AL16" s="174"/>
      <c r="AM16" s="174"/>
      <c r="AN16" s="174"/>
      <c r="AO16" s="174"/>
      <c r="AP16" s="174"/>
      <c r="AQ16" s="175"/>
      <c r="AR16" s="174"/>
      <c r="AS16" s="157"/>
      <c r="AT16" s="1029" t="s">
        <v>612</v>
      </c>
      <c r="AU16" s="1030"/>
      <c r="AV16" s="1030"/>
      <c r="AW16" s="1031"/>
      <c r="AX16" s="158" t="str">
        <f>IF(K13="Step1宣言更新","-",IF(AX15&gt;=80,"認定","不認定"))</f>
        <v>認定</v>
      </c>
      <c r="AY16" s="163"/>
      <c r="AZ16" s="163"/>
      <c r="BA16" s="163"/>
      <c r="BB16" s="163"/>
      <c r="BE16" s="159"/>
      <c r="BF16" s="159"/>
      <c r="BG16" s="159"/>
      <c r="BH16" s="169"/>
      <c r="BI16" s="169"/>
      <c r="BJ16" s="169"/>
      <c r="BK16" s="169"/>
      <c r="BL16" s="169"/>
      <c r="BN16" s="161"/>
      <c r="BO16" s="161"/>
      <c r="BP16" s="161"/>
      <c r="BQ16" s="161"/>
      <c r="BR16" s="170"/>
      <c r="BS16" s="170"/>
      <c r="BT16" s="170"/>
      <c r="BU16" s="171"/>
      <c r="BV16" s="102"/>
      <c r="BW16" s="102"/>
      <c r="BX16" s="102"/>
      <c r="BY16" s="171"/>
      <c r="CD16" s="169"/>
      <c r="CE16" s="169"/>
      <c r="CF16" s="169"/>
      <c r="CG16" s="169"/>
      <c r="CH16" s="169"/>
      <c r="CI16" s="169"/>
      <c r="CJ16" s="172"/>
    </row>
    <row r="17" spans="1:78" ht="51.75" customHeight="1">
      <c r="A17" s="780" t="s">
        <v>803</v>
      </c>
      <c r="B17" s="176"/>
      <c r="C17" s="168"/>
      <c r="D17" s="168"/>
      <c r="E17" s="168"/>
      <c r="F17" s="168"/>
      <c r="G17" s="168"/>
      <c r="H17" s="168"/>
      <c r="I17" s="168"/>
      <c r="J17" s="168"/>
      <c r="K17" s="168"/>
      <c r="L17" s="168"/>
      <c r="M17" s="168"/>
      <c r="N17" s="142"/>
      <c r="O17" s="142"/>
      <c r="P17" s="142"/>
      <c r="Q17" s="142"/>
      <c r="R17" s="143"/>
      <c r="S17" s="740" t="s">
        <v>3</v>
      </c>
      <c r="T17" s="177" t="s">
        <v>274</v>
      </c>
      <c r="U17" s="178"/>
      <c r="V17" s="178"/>
      <c r="W17" s="178"/>
      <c r="X17" s="178"/>
      <c r="Y17" s="178"/>
      <c r="Z17" s="178"/>
      <c r="AA17" s="178"/>
      <c r="AB17" s="178"/>
      <c r="AC17" s="178"/>
      <c r="AD17" s="178"/>
      <c r="AE17" s="178"/>
      <c r="AF17" s="179"/>
      <c r="AG17" s="179"/>
      <c r="AH17" s="179"/>
      <c r="AI17" s="179"/>
      <c r="AJ17" s="179"/>
      <c r="AK17" s="179"/>
      <c r="AL17" s="179"/>
      <c r="AM17" s="179"/>
      <c r="AN17" s="179"/>
      <c r="AO17" s="179"/>
      <c r="AP17" s="179"/>
      <c r="AQ17" s="180"/>
      <c r="AR17" s="88"/>
      <c r="AS17" s="88"/>
      <c r="AT17" s="1029" t="s">
        <v>418</v>
      </c>
      <c r="AU17" s="1030"/>
      <c r="AV17" s="1030"/>
      <c r="AW17" s="1031"/>
      <c r="AX17" s="793"/>
      <c r="AY17" s="181"/>
      <c r="AZ17" s="181"/>
      <c r="BA17" s="171"/>
      <c r="BB17" s="171"/>
      <c r="BC17" s="171"/>
      <c r="BD17" s="171"/>
      <c r="BE17" s="171"/>
      <c r="BT17" s="169"/>
      <c r="BU17" s="169"/>
      <c r="BV17" s="169"/>
      <c r="BW17" s="169"/>
      <c r="BX17" s="169"/>
      <c r="BY17" s="169"/>
      <c r="BZ17" s="172"/>
    </row>
    <row r="18" spans="1:78" s="190" customFormat="1" ht="42" customHeight="1" thickBot="1">
      <c r="A18" s="182"/>
      <c r="B18" s="183"/>
      <c r="C18" s="182"/>
      <c r="D18" s="182"/>
      <c r="E18" s="182"/>
      <c r="F18" s="182"/>
      <c r="G18" s="182"/>
      <c r="H18" s="182"/>
      <c r="I18" s="182"/>
      <c r="J18" s="182"/>
      <c r="K18" s="182"/>
      <c r="L18" s="182"/>
      <c r="M18" s="182"/>
      <c r="N18" s="182"/>
      <c r="O18" s="182"/>
      <c r="P18" s="182"/>
      <c r="Q18" s="182"/>
      <c r="R18" s="184"/>
      <c r="S18" s="184"/>
      <c r="T18" s="185"/>
      <c r="U18" s="186"/>
      <c r="V18" s="187"/>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71"/>
      <c r="AZ18" s="171"/>
      <c r="BA18" s="171"/>
      <c r="BB18" s="171"/>
      <c r="BC18" s="189"/>
      <c r="BK18" s="191"/>
    </row>
    <row r="19" spans="1:78" s="196" customFormat="1" ht="61.5" customHeight="1" thickBot="1">
      <c r="A19" s="192"/>
      <c r="B19" s="1168" t="s">
        <v>211</v>
      </c>
      <c r="C19" s="1169"/>
      <c r="D19" s="1169"/>
      <c r="E19" s="1169"/>
      <c r="F19" s="1169"/>
      <c r="G19" s="1169"/>
      <c r="H19" s="1169"/>
      <c r="I19" s="1169"/>
      <c r="J19" s="1169"/>
      <c r="K19" s="1169"/>
      <c r="L19" s="1169"/>
      <c r="M19" s="1169"/>
      <c r="N19" s="1169"/>
      <c r="O19" s="1169"/>
      <c r="P19" s="1169"/>
      <c r="Q19" s="1170"/>
      <c r="R19" s="193"/>
      <c r="S19" s="756" t="s">
        <v>3</v>
      </c>
      <c r="T19" s="1171" t="s">
        <v>819</v>
      </c>
      <c r="U19" s="1172"/>
      <c r="V19" s="1172"/>
      <c r="W19" s="1172"/>
      <c r="X19" s="1172"/>
      <c r="Y19" s="1172"/>
      <c r="Z19" s="1172"/>
      <c r="AA19" s="1172"/>
      <c r="AB19" s="1172"/>
      <c r="AC19" s="1172"/>
      <c r="AD19" s="1172"/>
      <c r="AE19" s="1172"/>
      <c r="AF19" s="1172"/>
      <c r="AG19" s="1172"/>
      <c r="AH19" s="1173"/>
      <c r="AI19" s="194"/>
      <c r="AJ19" s="761" t="s">
        <v>3</v>
      </c>
      <c r="AK19" s="1174" t="s">
        <v>820</v>
      </c>
      <c r="AL19" s="1175"/>
      <c r="AM19" s="1175"/>
      <c r="AN19" s="1175"/>
      <c r="AO19" s="1175"/>
      <c r="AP19" s="1175"/>
      <c r="AQ19" s="1175"/>
      <c r="AR19" s="1175"/>
      <c r="AS19" s="1175"/>
      <c r="AT19" s="1175"/>
      <c r="AU19" s="1175"/>
      <c r="AV19" s="1175"/>
      <c r="AW19" s="1175"/>
      <c r="AX19" s="1176"/>
      <c r="AY19" s="195"/>
    </row>
    <row r="20" spans="1:78" s="196" customFormat="1" ht="20.25" customHeight="1" thickBot="1">
      <c r="A20" s="1162" t="s">
        <v>0</v>
      </c>
      <c r="B20" s="1073" t="s">
        <v>231</v>
      </c>
      <c r="C20" s="197"/>
      <c r="D20" s="198"/>
      <c r="E20" s="198"/>
      <c r="F20" s="198"/>
      <c r="G20" s="198"/>
      <c r="H20" s="198"/>
      <c r="I20" s="198"/>
      <c r="J20" s="198"/>
      <c r="K20" s="198"/>
      <c r="L20" s="198"/>
      <c r="M20" s="198"/>
      <c r="N20" s="198"/>
      <c r="O20" s="198"/>
      <c r="P20" s="198"/>
      <c r="Q20" s="199" t="str">
        <f>IF(ISNUMBER(Q21),"","必要項目が正しく選択されていない質問があります")</f>
        <v/>
      </c>
      <c r="R20" s="200"/>
      <c r="S20" s="868" t="s">
        <v>439</v>
      </c>
      <c r="T20" s="201"/>
      <c r="U20" s="202"/>
      <c r="V20" s="202"/>
      <c r="W20" s="202"/>
      <c r="X20" s="202"/>
      <c r="Y20" s="202"/>
      <c r="Z20" s="202"/>
      <c r="AA20" s="202"/>
      <c r="AB20" s="202"/>
      <c r="AC20" s="202"/>
      <c r="AD20" s="202"/>
      <c r="AE20" s="202"/>
      <c r="AF20" s="202"/>
      <c r="AG20" s="202"/>
      <c r="AH20" s="203" t="str">
        <f>IF(ISNUMBER(AH21),"","必要項目が正しく選択されていない質問があります")</f>
        <v/>
      </c>
      <c r="AI20" s="204"/>
      <c r="AJ20" s="857" t="s">
        <v>230</v>
      </c>
      <c r="AK20" s="205"/>
      <c r="AL20" s="206"/>
      <c r="AM20" s="206"/>
      <c r="AN20" s="206"/>
      <c r="AO20" s="206"/>
      <c r="AP20" s="206"/>
      <c r="AQ20" s="206"/>
      <c r="AR20" s="203" t="str">
        <f>IF(ISNUMBER(AR21),"","必要項目が正しく選択されていない質問があります")</f>
        <v/>
      </c>
      <c r="AS20" s="207"/>
      <c r="AT20" s="208"/>
      <c r="AU20" s="209"/>
      <c r="AV20" s="209"/>
      <c r="AW20" s="209"/>
      <c r="AX20" s="210"/>
      <c r="AY20" s="195"/>
    </row>
    <row r="21" spans="1:78" s="218" customFormat="1" ht="69" customHeight="1" thickTop="1" thickBot="1">
      <c r="A21" s="1163"/>
      <c r="B21" s="1074"/>
      <c r="C21" s="1075" t="s">
        <v>208</v>
      </c>
      <c r="D21" s="1076"/>
      <c r="E21" s="1076"/>
      <c r="F21" s="1076"/>
      <c r="G21" s="1076"/>
      <c r="H21" s="1076"/>
      <c r="I21" s="1076"/>
      <c r="J21" s="1076"/>
      <c r="K21" s="1076"/>
      <c r="L21" s="1076"/>
      <c r="M21" s="1076"/>
      <c r="N21" s="1076"/>
      <c r="O21" s="1076"/>
      <c r="P21" s="1077"/>
      <c r="Q21" s="211">
        <f>Q36+Q50+Q71+Q96+Q110+Q128+Q144+Q160+Q185+Q204+Q224+Q244+Q267+Q287+Q306+Q326+Q348+Q376</f>
        <v>100</v>
      </c>
      <c r="R21" s="212"/>
      <c r="S21" s="869"/>
      <c r="T21" s="851" t="s">
        <v>736</v>
      </c>
      <c r="U21" s="852"/>
      <c r="V21" s="852"/>
      <c r="W21" s="852"/>
      <c r="X21" s="852"/>
      <c r="Y21" s="852"/>
      <c r="Z21" s="852"/>
      <c r="AA21" s="852"/>
      <c r="AB21" s="852"/>
      <c r="AC21" s="852"/>
      <c r="AD21" s="852"/>
      <c r="AE21" s="852"/>
      <c r="AF21" s="852"/>
      <c r="AG21" s="853"/>
      <c r="AH21" s="213">
        <f>AH36+AH50+AH71+AH96+AH110+AH128+AH144+AH160+AH185+AH204+AH224+AH244+AH267+AH287+AH306+AH326+AH348+AH376</f>
        <v>100</v>
      </c>
      <c r="AI21" s="214"/>
      <c r="AJ21" s="858"/>
      <c r="AK21" s="854"/>
      <c r="AL21" s="855"/>
      <c r="AM21" s="855"/>
      <c r="AN21" s="855"/>
      <c r="AO21" s="855"/>
      <c r="AP21" s="855"/>
      <c r="AQ21" s="856"/>
      <c r="AR21" s="213">
        <f>AR36+AR50+AR71+AR96+AR110+AR128+AR144+AR160+AR185+AR204+AR224+AR244+AR267+AR287+AR306+AR326+AR348+AR376</f>
        <v>100</v>
      </c>
      <c r="AS21" s="215"/>
      <c r="AT21" s="216" t="s">
        <v>271</v>
      </c>
      <c r="AU21" s="217" t="s">
        <v>273</v>
      </c>
      <c r="AV21" s="217" t="s">
        <v>272</v>
      </c>
      <c r="AW21" s="1123" t="s">
        <v>72</v>
      </c>
      <c r="AX21" s="1124"/>
    </row>
    <row r="22" spans="1:78" ht="29.25" customHeight="1" thickTop="1">
      <c r="A22" s="1164" t="s">
        <v>15</v>
      </c>
      <c r="B22" s="999" t="s">
        <v>74</v>
      </c>
      <c r="C22" s="1069" t="s">
        <v>22</v>
      </c>
      <c r="D22" s="1070"/>
      <c r="E22" s="1070"/>
      <c r="F22" s="1070"/>
      <c r="G22" s="1070"/>
      <c r="H22" s="1070"/>
      <c r="I22" s="1071"/>
      <c r="J22" s="219"/>
      <c r="K22" s="219"/>
      <c r="L22" s="219"/>
      <c r="M22" s="219"/>
      <c r="N22" s="219"/>
      <c r="O22" s="219"/>
      <c r="P22" s="219"/>
      <c r="Q22" s="220"/>
      <c r="R22" s="221"/>
      <c r="S22" s="1054" t="s">
        <v>277</v>
      </c>
      <c r="T22" s="827" t="s">
        <v>22</v>
      </c>
      <c r="U22" s="828"/>
      <c r="V22" s="828"/>
      <c r="W22" s="828"/>
      <c r="X22" s="828"/>
      <c r="Y22" s="828"/>
      <c r="Z22" s="829"/>
      <c r="AA22" s="222" t="s">
        <v>3</v>
      </c>
      <c r="AB22" s="223" t="s">
        <v>285</v>
      </c>
      <c r="AC22" s="224"/>
      <c r="AD22" s="225"/>
      <c r="AE22" s="225"/>
      <c r="AF22" s="225"/>
      <c r="AG22" s="225"/>
      <c r="AH22" s="226"/>
      <c r="AI22" s="227"/>
      <c r="AJ22" s="1051" t="s">
        <v>292</v>
      </c>
      <c r="AK22" s="228" t="s">
        <v>3</v>
      </c>
      <c r="AL22" s="229" t="s">
        <v>285</v>
      </c>
      <c r="AM22" s="224"/>
      <c r="AN22" s="230"/>
      <c r="AO22" s="230"/>
      <c r="AP22" s="230"/>
      <c r="AQ22" s="230"/>
      <c r="AR22" s="231"/>
      <c r="AS22" s="232"/>
      <c r="AT22" s="233"/>
      <c r="AU22" s="233"/>
      <c r="AV22" s="234"/>
      <c r="AW22" s="1019"/>
      <c r="AX22" s="1020"/>
    </row>
    <row r="23" spans="1:78" ht="19.5" customHeight="1">
      <c r="A23" s="1164"/>
      <c r="B23" s="999"/>
      <c r="C23" s="1072"/>
      <c r="D23" s="988"/>
      <c r="E23" s="988"/>
      <c r="F23" s="988"/>
      <c r="G23" s="988"/>
      <c r="H23" s="988"/>
      <c r="I23" s="989"/>
      <c r="J23" s="235"/>
      <c r="K23" s="235"/>
      <c r="L23" s="235"/>
      <c r="M23" s="235"/>
      <c r="N23" s="235"/>
      <c r="O23" s="235"/>
      <c r="P23" s="235"/>
      <c r="Q23" s="236"/>
      <c r="R23" s="221"/>
      <c r="S23" s="1055"/>
      <c r="T23" s="830"/>
      <c r="U23" s="831"/>
      <c r="V23" s="831"/>
      <c r="W23" s="831"/>
      <c r="X23" s="831"/>
      <c r="Y23" s="831"/>
      <c r="Z23" s="832"/>
      <c r="AA23" s="238"/>
      <c r="AB23" s="238"/>
      <c r="AC23" s="238"/>
      <c r="AD23" s="238"/>
      <c r="AE23" s="238"/>
      <c r="AF23" s="238"/>
      <c r="AG23" s="238"/>
      <c r="AH23" s="239"/>
      <c r="AI23" s="227"/>
      <c r="AJ23" s="1052"/>
      <c r="AK23" s="238"/>
      <c r="AL23" s="238"/>
      <c r="AM23" s="238"/>
      <c r="AN23" s="238"/>
      <c r="AO23" s="238"/>
      <c r="AP23" s="238"/>
      <c r="AQ23" s="238"/>
      <c r="AR23" s="239"/>
      <c r="AS23" s="227"/>
      <c r="AT23" s="1110">
        <f>Q36</f>
        <v>20</v>
      </c>
      <c r="AU23" s="1110">
        <f>AH36</f>
        <v>20</v>
      </c>
      <c r="AV23" s="1186">
        <f>AR36</f>
        <v>20</v>
      </c>
      <c r="AW23" s="816" t="s">
        <v>422</v>
      </c>
      <c r="AX23" s="817"/>
    </row>
    <row r="24" spans="1:78" ht="19.5" customHeight="1">
      <c r="A24" s="1164"/>
      <c r="B24" s="999"/>
      <c r="C24" s="1072"/>
      <c r="D24" s="988"/>
      <c r="E24" s="988"/>
      <c r="F24" s="988"/>
      <c r="G24" s="988"/>
      <c r="H24" s="988"/>
      <c r="I24" s="989"/>
      <c r="J24" s="848" t="s">
        <v>97</v>
      </c>
      <c r="K24" s="835"/>
      <c r="L24" s="835"/>
      <c r="P24" s="241"/>
      <c r="Q24" s="242"/>
      <c r="R24" s="221"/>
      <c r="S24" s="1055"/>
      <c r="T24" s="830"/>
      <c r="U24" s="831"/>
      <c r="V24" s="831"/>
      <c r="W24" s="831"/>
      <c r="X24" s="831"/>
      <c r="Y24" s="831"/>
      <c r="Z24" s="832"/>
      <c r="AA24" s="848" t="s">
        <v>97</v>
      </c>
      <c r="AB24" s="835"/>
      <c r="AC24" s="835"/>
      <c r="AD24" s="90"/>
      <c r="AE24" s="90"/>
      <c r="AF24" s="90"/>
      <c r="AG24" s="241"/>
      <c r="AH24" s="242"/>
      <c r="AI24" s="227"/>
      <c r="AJ24" s="1052"/>
      <c r="AK24" s="835" t="s">
        <v>97</v>
      </c>
      <c r="AL24" s="835"/>
      <c r="AM24" s="835"/>
      <c r="AN24" s="90"/>
      <c r="AO24" s="90"/>
      <c r="AP24" s="90"/>
      <c r="AQ24" s="241"/>
      <c r="AR24" s="242"/>
      <c r="AS24" s="227"/>
      <c r="AT24" s="1111"/>
      <c r="AU24" s="1111"/>
      <c r="AV24" s="1111"/>
      <c r="AW24" s="809"/>
      <c r="AX24" s="810"/>
    </row>
    <row r="25" spans="1:78" ht="19.5" customHeight="1">
      <c r="A25" s="1164"/>
      <c r="B25" s="999"/>
      <c r="C25" s="1072"/>
      <c r="D25" s="988"/>
      <c r="E25" s="988"/>
      <c r="F25" s="988"/>
      <c r="G25" s="988"/>
      <c r="H25" s="988"/>
      <c r="I25" s="989"/>
      <c r="J25" s="235"/>
      <c r="K25" s="243"/>
      <c r="L25" s="742"/>
      <c r="M25" s="244" t="s">
        <v>614</v>
      </c>
      <c r="N25" s="241"/>
      <c r="O25" s="241"/>
      <c r="P25" s="241"/>
      <c r="Q25" s="242"/>
      <c r="R25" s="221"/>
      <c r="S25" s="1055"/>
      <c r="T25" s="830"/>
      <c r="U25" s="831"/>
      <c r="V25" s="831"/>
      <c r="W25" s="831"/>
      <c r="X25" s="831"/>
      <c r="Y25" s="831"/>
      <c r="Z25" s="832"/>
      <c r="AA25" s="235"/>
      <c r="AB25" s="243"/>
      <c r="AC25" s="742"/>
      <c r="AD25" s="245" t="s">
        <v>614</v>
      </c>
      <c r="AE25" s="241"/>
      <c r="AF25" s="241"/>
      <c r="AG25" s="241"/>
      <c r="AH25" s="242"/>
      <c r="AI25" s="227"/>
      <c r="AJ25" s="1052"/>
      <c r="AK25" s="235"/>
      <c r="AL25" s="243"/>
      <c r="AM25" s="742"/>
      <c r="AN25" s="244" t="s">
        <v>278</v>
      </c>
      <c r="AO25" s="241"/>
      <c r="AP25" s="241"/>
      <c r="AQ25" s="241"/>
      <c r="AR25" s="242"/>
      <c r="AS25" s="227"/>
      <c r="AT25" s="1111"/>
      <c r="AU25" s="1111"/>
      <c r="AV25" s="1111"/>
      <c r="AW25" s="811"/>
      <c r="AX25" s="812"/>
    </row>
    <row r="26" spans="1:78" ht="19.5" customHeight="1">
      <c r="A26" s="1164"/>
      <c r="B26" s="999"/>
      <c r="C26" s="1072"/>
      <c r="D26" s="988"/>
      <c r="E26" s="988"/>
      <c r="F26" s="988"/>
      <c r="G26" s="988"/>
      <c r="H26" s="988"/>
      <c r="I26" s="989"/>
      <c r="J26" s="235"/>
      <c r="P26" s="241"/>
      <c r="Q26" s="242"/>
      <c r="R26" s="221"/>
      <c r="S26" s="1055"/>
      <c r="T26" s="830"/>
      <c r="U26" s="831"/>
      <c r="V26" s="831"/>
      <c r="W26" s="831"/>
      <c r="X26" s="831"/>
      <c r="Y26" s="831"/>
      <c r="Z26" s="832"/>
      <c r="AA26" s="235"/>
      <c r="AB26" s="90"/>
      <c r="AC26" s="90"/>
      <c r="AD26" s="90"/>
      <c r="AE26" s="90"/>
      <c r="AF26" s="90"/>
      <c r="AG26" s="241"/>
      <c r="AH26" s="242"/>
      <c r="AI26" s="227"/>
      <c r="AJ26" s="1052"/>
      <c r="AK26" s="235"/>
      <c r="AL26" s="90"/>
      <c r="AM26" s="90"/>
      <c r="AN26" s="90"/>
      <c r="AO26" s="248" t="s">
        <v>433</v>
      </c>
      <c r="AP26" s="248" t="s">
        <v>434</v>
      </c>
      <c r="AQ26" s="241"/>
      <c r="AR26" s="242"/>
      <c r="AS26" s="227"/>
      <c r="AT26" s="1111"/>
      <c r="AU26" s="1111"/>
      <c r="AV26" s="1111"/>
      <c r="AW26" s="811"/>
      <c r="AX26" s="812"/>
    </row>
    <row r="27" spans="1:78" ht="19.5" customHeight="1">
      <c r="A27" s="1164"/>
      <c r="B27" s="999"/>
      <c r="C27" s="1072"/>
      <c r="D27" s="988"/>
      <c r="E27" s="988"/>
      <c r="F27" s="988"/>
      <c r="G27" s="988"/>
      <c r="H27" s="988"/>
      <c r="I27" s="989"/>
      <c r="J27" s="235"/>
      <c r="K27" s="249"/>
      <c r="L27" s="250" t="s">
        <v>431</v>
      </c>
      <c r="M27" s="844">
        <v>1</v>
      </c>
      <c r="N27" s="845"/>
      <c r="O27" s="241" t="s">
        <v>279</v>
      </c>
      <c r="P27" s="241"/>
      <c r="Q27" s="242"/>
      <c r="R27" s="221"/>
      <c r="S27" s="1055"/>
      <c r="T27" s="830"/>
      <c r="U27" s="831"/>
      <c r="V27" s="831"/>
      <c r="W27" s="831"/>
      <c r="X27" s="831"/>
      <c r="Y27" s="831"/>
      <c r="Z27" s="832"/>
      <c r="AA27" s="235"/>
      <c r="AB27" s="250"/>
      <c r="AC27" s="250" t="s">
        <v>431</v>
      </c>
      <c r="AD27" s="844">
        <v>1</v>
      </c>
      <c r="AE27" s="845"/>
      <c r="AF27" s="241" t="s">
        <v>279</v>
      </c>
      <c r="AG27" s="241"/>
      <c r="AH27" s="242"/>
      <c r="AI27" s="227"/>
      <c r="AJ27" s="1052"/>
      <c r="AK27" s="235"/>
      <c r="AL27" s="250"/>
      <c r="AM27" s="250" t="s">
        <v>431</v>
      </c>
      <c r="AN27" s="251"/>
      <c r="AO27" s="762">
        <f>M27</f>
        <v>1</v>
      </c>
      <c r="AP27" s="763">
        <f>AD27</f>
        <v>1</v>
      </c>
      <c r="AQ27" s="241"/>
      <c r="AR27" s="242"/>
      <c r="AS27" s="227"/>
      <c r="AT27" s="1111"/>
      <c r="AU27" s="1111"/>
      <c r="AV27" s="1111"/>
      <c r="AW27" s="246"/>
      <c r="AX27" s="247"/>
    </row>
    <row r="28" spans="1:78" ht="19.5" customHeight="1">
      <c r="A28" s="1164"/>
      <c r="B28" s="999"/>
      <c r="C28" s="252"/>
      <c r="D28" s="252"/>
      <c r="E28" s="252"/>
      <c r="F28" s="252"/>
      <c r="G28" s="252"/>
      <c r="H28" s="252"/>
      <c r="I28" s="253"/>
      <c r="J28" s="235"/>
      <c r="P28" s="241"/>
      <c r="Q28" s="242"/>
      <c r="R28" s="221"/>
      <c r="S28" s="1055"/>
      <c r="T28" s="254"/>
      <c r="U28" s="254"/>
      <c r="V28" s="254"/>
      <c r="W28" s="254"/>
      <c r="X28" s="254"/>
      <c r="Y28" s="254"/>
      <c r="Z28" s="255"/>
      <c r="AA28" s="235"/>
      <c r="AB28" s="90"/>
      <c r="AC28" s="90"/>
      <c r="AD28" s="90"/>
      <c r="AE28" s="90"/>
      <c r="AF28" s="90"/>
      <c r="AG28" s="241"/>
      <c r="AH28" s="242"/>
      <c r="AI28" s="227"/>
      <c r="AJ28" s="1052"/>
      <c r="AK28" s="235"/>
      <c r="AL28" s="90"/>
      <c r="AM28" s="90"/>
      <c r="AP28" s="256"/>
      <c r="AQ28" s="241"/>
      <c r="AR28" s="242"/>
      <c r="AS28" s="227"/>
      <c r="AT28" s="1111"/>
      <c r="AU28" s="1111"/>
      <c r="AV28" s="1111"/>
      <c r="AW28" s="804"/>
      <c r="AX28" s="803"/>
    </row>
    <row r="29" spans="1:78" ht="19.5" customHeight="1">
      <c r="A29" s="1164"/>
      <c r="B29" s="999"/>
      <c r="C29" s="252"/>
      <c r="D29" s="823" t="s">
        <v>276</v>
      </c>
      <c r="E29" s="824"/>
      <c r="F29" s="824"/>
      <c r="G29" s="824"/>
      <c r="H29" s="824"/>
      <c r="I29" s="253"/>
      <c r="J29" s="235"/>
      <c r="K29" s="249"/>
      <c r="L29" s="249" t="s">
        <v>430</v>
      </c>
      <c r="M29" s="844">
        <v>1</v>
      </c>
      <c r="N29" s="844"/>
      <c r="O29" s="241" t="s">
        <v>279</v>
      </c>
      <c r="P29" s="241"/>
      <c r="Q29" s="242"/>
      <c r="R29" s="221"/>
      <c r="S29" s="1055"/>
      <c r="T29" s="254"/>
      <c r="U29" s="823" t="s">
        <v>276</v>
      </c>
      <c r="V29" s="824"/>
      <c r="W29" s="824"/>
      <c r="X29" s="824"/>
      <c r="Y29" s="824"/>
      <c r="Z29" s="255"/>
      <c r="AA29" s="235"/>
      <c r="AB29" s="249"/>
      <c r="AC29" s="249" t="s">
        <v>430</v>
      </c>
      <c r="AD29" s="844">
        <v>1</v>
      </c>
      <c r="AE29" s="844"/>
      <c r="AF29" s="241" t="s">
        <v>279</v>
      </c>
      <c r="AG29" s="241"/>
      <c r="AH29" s="242"/>
      <c r="AI29" s="227"/>
      <c r="AJ29" s="1052"/>
      <c r="AK29" s="235"/>
      <c r="AL29" s="249"/>
      <c r="AM29" s="249" t="s">
        <v>430</v>
      </c>
      <c r="AN29" s="251"/>
      <c r="AO29" s="762">
        <f>M29</f>
        <v>1</v>
      </c>
      <c r="AP29" s="763">
        <f>AD29</f>
        <v>1</v>
      </c>
      <c r="AQ29" s="241"/>
      <c r="AR29" s="242"/>
      <c r="AS29" s="227"/>
      <c r="AT29" s="1111"/>
      <c r="AU29" s="1111"/>
      <c r="AV29" s="1111"/>
      <c r="AW29" s="804"/>
      <c r="AX29" s="803"/>
    </row>
    <row r="30" spans="1:78" ht="19.5" customHeight="1">
      <c r="A30" s="1164"/>
      <c r="B30" s="999"/>
      <c r="C30" s="252"/>
      <c r="D30" s="824"/>
      <c r="E30" s="824"/>
      <c r="F30" s="824"/>
      <c r="G30" s="824"/>
      <c r="H30" s="824"/>
      <c r="I30" s="253"/>
      <c r="J30" s="235"/>
      <c r="P30" s="241"/>
      <c r="Q30" s="242"/>
      <c r="R30" s="221"/>
      <c r="S30" s="1055"/>
      <c r="T30" s="254"/>
      <c r="U30" s="824"/>
      <c r="V30" s="824"/>
      <c r="W30" s="824"/>
      <c r="X30" s="824"/>
      <c r="Y30" s="824"/>
      <c r="Z30" s="255"/>
      <c r="AA30" s="235"/>
      <c r="AB30" s="90"/>
      <c r="AC30" s="90"/>
      <c r="AD30" s="90"/>
      <c r="AE30" s="90"/>
      <c r="AF30" s="90"/>
      <c r="AG30" s="241"/>
      <c r="AH30" s="242"/>
      <c r="AI30" s="227"/>
      <c r="AJ30" s="1052"/>
      <c r="AK30" s="235"/>
      <c r="AL30" s="90"/>
      <c r="AM30" s="90"/>
      <c r="AP30" s="256"/>
      <c r="AQ30" s="241"/>
      <c r="AR30" s="242"/>
      <c r="AS30" s="227"/>
      <c r="AT30" s="1111"/>
      <c r="AU30" s="1111"/>
      <c r="AV30" s="1111"/>
      <c r="AW30" s="804"/>
      <c r="AX30" s="803"/>
    </row>
    <row r="31" spans="1:78" ht="19.5" customHeight="1">
      <c r="A31" s="1164"/>
      <c r="B31" s="999"/>
      <c r="C31" s="252"/>
      <c r="D31" s="825" t="s">
        <v>185</v>
      </c>
      <c r="E31" s="826"/>
      <c r="F31" s="826"/>
      <c r="G31" s="826"/>
      <c r="H31" s="826"/>
      <c r="I31" s="253"/>
      <c r="J31" s="235"/>
      <c r="K31" s="846" t="s">
        <v>280</v>
      </c>
      <c r="L31" s="847"/>
      <c r="M31" s="844"/>
      <c r="N31" s="845"/>
      <c r="O31" s="241" t="s">
        <v>423</v>
      </c>
      <c r="P31" s="235"/>
      <c r="Q31" s="236"/>
      <c r="R31" s="221"/>
      <c r="S31" s="1055"/>
      <c r="T31" s="254"/>
      <c r="U31" s="825" t="s">
        <v>185</v>
      </c>
      <c r="V31" s="826"/>
      <c r="W31" s="826"/>
      <c r="X31" s="826"/>
      <c r="Y31" s="826"/>
      <c r="Z31" s="255"/>
      <c r="AA31" s="235"/>
      <c r="AB31" s="846" t="s">
        <v>280</v>
      </c>
      <c r="AC31" s="847"/>
      <c r="AD31" s="844">
        <v>0</v>
      </c>
      <c r="AE31" s="845"/>
      <c r="AF31" s="241" t="s">
        <v>423</v>
      </c>
      <c r="AG31" s="235"/>
      <c r="AH31" s="236"/>
      <c r="AI31" s="227"/>
      <c r="AJ31" s="1052"/>
      <c r="AK31" s="235"/>
      <c r="AL31" s="846" t="s">
        <v>280</v>
      </c>
      <c r="AM31" s="847"/>
      <c r="AN31" s="251"/>
      <c r="AO31" s="762">
        <f>M31</f>
        <v>0</v>
      </c>
      <c r="AP31" s="763">
        <f>AD31</f>
        <v>0</v>
      </c>
      <c r="AQ31" s="235"/>
      <c r="AR31" s="236"/>
      <c r="AS31" s="227"/>
      <c r="AT31" s="1111"/>
      <c r="AU31" s="1111"/>
      <c r="AV31" s="1111"/>
      <c r="AW31" s="804"/>
      <c r="AX31" s="803"/>
    </row>
    <row r="32" spans="1:78" ht="19.5" customHeight="1">
      <c r="A32" s="1164"/>
      <c r="B32" s="999"/>
      <c r="C32" s="252"/>
      <c r="D32" s="826"/>
      <c r="E32" s="826"/>
      <c r="F32" s="826"/>
      <c r="G32" s="826"/>
      <c r="H32" s="826"/>
      <c r="I32" s="253"/>
      <c r="J32" s="235"/>
      <c r="M32" s="257" t="s">
        <v>424</v>
      </c>
      <c r="P32" s="235"/>
      <c r="Q32" s="236"/>
      <c r="R32" s="221"/>
      <c r="S32" s="1055"/>
      <c r="T32" s="254"/>
      <c r="U32" s="826"/>
      <c r="V32" s="826"/>
      <c r="W32" s="826"/>
      <c r="X32" s="826"/>
      <c r="Y32" s="826"/>
      <c r="Z32" s="255"/>
      <c r="AA32" s="235"/>
      <c r="AB32" s="90"/>
      <c r="AC32" s="90"/>
      <c r="AD32" s="257" t="s">
        <v>424</v>
      </c>
      <c r="AE32" s="90"/>
      <c r="AF32" s="90"/>
      <c r="AG32" s="235"/>
      <c r="AH32" s="236"/>
      <c r="AI32" s="227"/>
      <c r="AJ32" s="1052"/>
      <c r="AK32" s="235"/>
      <c r="AL32" s="90"/>
      <c r="AM32" s="90"/>
      <c r="AN32" s="257"/>
      <c r="AO32" s="258" t="s">
        <v>657</v>
      </c>
      <c r="AP32" s="90"/>
      <c r="AQ32" s="235"/>
      <c r="AR32" s="236"/>
      <c r="AS32" s="227"/>
      <c r="AT32" s="1111"/>
      <c r="AU32" s="1111"/>
      <c r="AV32" s="1111"/>
      <c r="AW32" s="804"/>
      <c r="AX32" s="803"/>
    </row>
    <row r="33" spans="1:50" ht="19.5" customHeight="1">
      <c r="A33" s="1164"/>
      <c r="B33" s="999"/>
      <c r="C33" s="252"/>
      <c r="D33" s="825" t="s">
        <v>186</v>
      </c>
      <c r="E33" s="826"/>
      <c r="F33" s="826"/>
      <c r="G33" s="826"/>
      <c r="H33" s="826"/>
      <c r="I33" s="253"/>
      <c r="J33" s="235"/>
      <c r="K33" s="846" t="s">
        <v>437</v>
      </c>
      <c r="L33" s="847"/>
      <c r="M33" s="833">
        <f>ROUNDDOWN(M29/(M27-M31)*100,1)</f>
        <v>100</v>
      </c>
      <c r="N33" s="834"/>
      <c r="O33" s="241" t="s">
        <v>425</v>
      </c>
      <c r="P33" s="235"/>
      <c r="Q33" s="236"/>
      <c r="R33" s="221"/>
      <c r="S33" s="1055"/>
      <c r="T33" s="254"/>
      <c r="U33" s="825" t="s">
        <v>186</v>
      </c>
      <c r="V33" s="826"/>
      <c r="W33" s="826"/>
      <c r="X33" s="826"/>
      <c r="Y33" s="826"/>
      <c r="Z33" s="255"/>
      <c r="AA33" s="235"/>
      <c r="AB33" s="846" t="s">
        <v>437</v>
      </c>
      <c r="AC33" s="847"/>
      <c r="AD33" s="833">
        <f>ROUNDDOWN(AD29/(AD27-AD31)*100,1)</f>
        <v>100</v>
      </c>
      <c r="AE33" s="834"/>
      <c r="AF33" s="241" t="s">
        <v>425</v>
      </c>
      <c r="AG33" s="235"/>
      <c r="AH33" s="259"/>
      <c r="AI33" s="227"/>
      <c r="AJ33" s="1052"/>
      <c r="AK33" s="235"/>
      <c r="AL33" s="846" t="s">
        <v>437</v>
      </c>
      <c r="AM33" s="847"/>
      <c r="AN33" s="260"/>
      <c r="AO33" s="261">
        <f>M33</f>
        <v>100</v>
      </c>
      <c r="AP33" s="764">
        <f>AD33</f>
        <v>100</v>
      </c>
      <c r="AQ33" s="235" t="s">
        <v>432</v>
      </c>
      <c r="AR33" s="236"/>
      <c r="AS33" s="227"/>
      <c r="AT33" s="1111"/>
      <c r="AU33" s="1111"/>
      <c r="AV33" s="1111"/>
      <c r="AW33" s="804"/>
      <c r="AX33" s="803"/>
    </row>
    <row r="34" spans="1:50" ht="19.5" customHeight="1">
      <c r="A34" s="1164"/>
      <c r="B34" s="999"/>
      <c r="C34" s="252"/>
      <c r="D34" s="826"/>
      <c r="E34" s="826"/>
      <c r="F34" s="826"/>
      <c r="G34" s="826"/>
      <c r="H34" s="826"/>
      <c r="I34" s="253"/>
      <c r="J34" s="235"/>
      <c r="N34" s="262" t="s">
        <v>427</v>
      </c>
      <c r="P34" s="235"/>
      <c r="Q34" s="236"/>
      <c r="R34" s="221"/>
      <c r="S34" s="1055"/>
      <c r="T34" s="254"/>
      <c r="U34" s="826"/>
      <c r="V34" s="826"/>
      <c r="W34" s="826"/>
      <c r="X34" s="826"/>
      <c r="Y34" s="826"/>
      <c r="Z34" s="255"/>
      <c r="AA34" s="235"/>
      <c r="AB34" s="90"/>
      <c r="AC34" s="90"/>
      <c r="AD34" s="90"/>
      <c r="AE34" s="262" t="s">
        <v>427</v>
      </c>
      <c r="AF34" s="90"/>
      <c r="AG34" s="235"/>
      <c r="AH34" s="259"/>
      <c r="AI34" s="227"/>
      <c r="AJ34" s="1052"/>
      <c r="AK34" s="235"/>
      <c r="AL34" s="90"/>
      <c r="AM34" s="90"/>
      <c r="AN34" s="257"/>
      <c r="AO34" s="262"/>
      <c r="AP34" s="90"/>
      <c r="AQ34" s="235"/>
      <c r="AR34" s="236"/>
      <c r="AS34" s="227"/>
      <c r="AT34" s="1111"/>
      <c r="AU34" s="1111"/>
      <c r="AV34" s="1111"/>
      <c r="AW34" s="804"/>
      <c r="AX34" s="803"/>
    </row>
    <row r="35" spans="1:50" ht="19.5" customHeight="1">
      <c r="A35" s="1164"/>
      <c r="B35" s="999"/>
      <c r="C35" s="252"/>
      <c r="D35" s="252"/>
      <c r="E35" s="252"/>
      <c r="F35" s="252"/>
      <c r="G35" s="252"/>
      <c r="H35" s="252"/>
      <c r="I35" s="253"/>
      <c r="J35" s="263" t="s">
        <v>99</v>
      </c>
      <c r="K35" s="264"/>
      <c r="L35" s="265"/>
      <c r="M35" s="266"/>
      <c r="N35" s="264"/>
      <c r="O35" s="267"/>
      <c r="P35" s="267"/>
      <c r="Q35" s="268" t="str">
        <f>IF(ISNUMBER(Q36),"","必要項目が正しく選択されていません")</f>
        <v/>
      </c>
      <c r="R35" s="221"/>
      <c r="S35" s="1055"/>
      <c r="T35" s="254"/>
      <c r="U35" s="254"/>
      <c r="V35" s="254"/>
      <c r="W35" s="254"/>
      <c r="X35" s="254"/>
      <c r="Y35" s="254"/>
      <c r="Z35" s="255"/>
      <c r="AA35" s="263" t="s">
        <v>99</v>
      </c>
      <c r="AB35" s="264"/>
      <c r="AC35" s="265"/>
      <c r="AD35" s="266"/>
      <c r="AE35" s="264"/>
      <c r="AF35" s="267"/>
      <c r="AG35" s="267"/>
      <c r="AH35" s="268" t="str">
        <f>IF(ISNUMBER(AH36),"","必要項目が正しく選択されていません")</f>
        <v/>
      </c>
      <c r="AI35" s="227"/>
      <c r="AJ35" s="1052"/>
      <c r="AK35" s="264" t="s">
        <v>99</v>
      </c>
      <c r="AL35" s="264"/>
      <c r="AM35" s="265"/>
      <c r="AN35" s="266"/>
      <c r="AO35" s="264"/>
      <c r="AP35" s="267"/>
      <c r="AQ35" s="267"/>
      <c r="AR35" s="268" t="str">
        <f>IF(ISNUMBER(AR36),"","必要項目が正しく選択されていません")</f>
        <v/>
      </c>
      <c r="AS35" s="227"/>
      <c r="AT35" s="1111"/>
      <c r="AU35" s="1111"/>
      <c r="AV35" s="1111"/>
      <c r="AW35" s="804"/>
      <c r="AX35" s="803"/>
    </row>
    <row r="36" spans="1:50" ht="39" customHeight="1">
      <c r="A36" s="1164"/>
      <c r="B36" s="999"/>
      <c r="C36" s="252"/>
      <c r="D36" s="252"/>
      <c r="E36" s="252"/>
      <c r="F36" s="252"/>
      <c r="G36" s="252"/>
      <c r="H36" s="252"/>
      <c r="I36" s="253"/>
      <c r="J36" s="263"/>
      <c r="K36" s="821"/>
      <c r="L36" s="821"/>
      <c r="M36" s="821"/>
      <c r="N36" s="821"/>
      <c r="O36" s="821"/>
      <c r="P36" s="267"/>
      <c r="Q36" s="269">
        <f>IF(M33&gt;=80,20,IF(M33&gt;=50,10,1))</f>
        <v>20</v>
      </c>
      <c r="R36" s="221"/>
      <c r="S36" s="1055"/>
      <c r="T36" s="254"/>
      <c r="U36" s="254"/>
      <c r="V36" s="254"/>
      <c r="W36" s="254"/>
      <c r="X36" s="254"/>
      <c r="Y36" s="254"/>
      <c r="Z36" s="255"/>
      <c r="AA36" s="263"/>
      <c r="AB36" s="821"/>
      <c r="AC36" s="822"/>
      <c r="AD36" s="822"/>
      <c r="AE36" s="822"/>
      <c r="AF36" s="270"/>
      <c r="AG36" s="271" t="s">
        <v>610</v>
      </c>
      <c r="AH36" s="754">
        <v>20</v>
      </c>
      <c r="AI36" s="227"/>
      <c r="AJ36" s="1052"/>
      <c r="AK36" s="264"/>
      <c r="AL36" s="821"/>
      <c r="AM36" s="821"/>
      <c r="AN36" s="821"/>
      <c r="AO36" s="821"/>
      <c r="AP36" s="821"/>
      <c r="AQ36" s="267"/>
      <c r="AR36" s="743">
        <v>20</v>
      </c>
      <c r="AS36" s="227"/>
      <c r="AT36" s="1111"/>
      <c r="AU36" s="1111"/>
      <c r="AV36" s="1111"/>
      <c r="AW36" s="804"/>
      <c r="AX36" s="803"/>
    </row>
    <row r="37" spans="1:50" ht="15.75" customHeight="1">
      <c r="A37" s="1164"/>
      <c r="B37" s="1066"/>
      <c r="C37" s="273"/>
      <c r="D37" s="273"/>
      <c r="E37" s="273"/>
      <c r="F37" s="273"/>
      <c r="G37" s="273"/>
      <c r="H37" s="273"/>
      <c r="I37" s="274"/>
      <c r="J37" s="275"/>
      <c r="K37" s="275"/>
      <c r="L37" s="275"/>
      <c r="M37" s="275"/>
      <c r="N37" s="275"/>
      <c r="O37" s="275"/>
      <c r="P37" s="275"/>
      <c r="Q37" s="276" t="s">
        <v>1</v>
      </c>
      <c r="R37" s="277"/>
      <c r="S37" s="1056"/>
      <c r="T37" s="278"/>
      <c r="U37" s="278"/>
      <c r="V37" s="278"/>
      <c r="W37" s="278"/>
      <c r="X37" s="278"/>
      <c r="Y37" s="278"/>
      <c r="Z37" s="279"/>
      <c r="AA37" s="275"/>
      <c r="AB37" s="275"/>
      <c r="AC37" s="275"/>
      <c r="AD37" s="275"/>
      <c r="AE37" s="275"/>
      <c r="AF37" s="275"/>
      <c r="AG37" s="275"/>
      <c r="AH37" s="276" t="s">
        <v>1</v>
      </c>
      <c r="AI37" s="280"/>
      <c r="AJ37" s="1053"/>
      <c r="AK37" s="275"/>
      <c r="AL37" s="275"/>
      <c r="AM37" s="275"/>
      <c r="AN37" s="275"/>
      <c r="AO37" s="275"/>
      <c r="AP37" s="275"/>
      <c r="AQ37" s="275"/>
      <c r="AR37" s="276" t="s">
        <v>1</v>
      </c>
      <c r="AS37" s="280"/>
      <c r="AT37" s="1112"/>
      <c r="AU37" s="1112"/>
      <c r="AV37" s="1112"/>
      <c r="AW37" s="281"/>
      <c r="AX37" s="282"/>
    </row>
    <row r="38" spans="1:50" ht="29.25" customHeight="1">
      <c r="A38" s="1164"/>
      <c r="B38" s="1058" t="s">
        <v>75</v>
      </c>
      <c r="C38" s="997" t="s">
        <v>23</v>
      </c>
      <c r="D38" s="1089"/>
      <c r="E38" s="1089"/>
      <c r="F38" s="1089"/>
      <c r="G38" s="1089"/>
      <c r="H38" s="1089"/>
      <c r="I38" s="1090"/>
      <c r="J38" s="283" t="s">
        <v>429</v>
      </c>
      <c r="K38" s="284"/>
      <c r="L38" s="284"/>
      <c r="M38" s="284"/>
      <c r="N38" s="284"/>
      <c r="O38" s="284"/>
      <c r="P38" s="284"/>
      <c r="Q38" s="285"/>
      <c r="R38" s="221"/>
      <c r="S38" s="859" t="s">
        <v>421</v>
      </c>
      <c r="T38" s="862" t="s">
        <v>23</v>
      </c>
      <c r="U38" s="863"/>
      <c r="V38" s="863"/>
      <c r="W38" s="863"/>
      <c r="X38" s="863"/>
      <c r="Y38" s="863"/>
      <c r="Z38" s="864"/>
      <c r="AA38" s="757" t="s">
        <v>3</v>
      </c>
      <c r="AB38" s="223" t="s">
        <v>285</v>
      </c>
      <c r="AC38" s="224"/>
      <c r="AD38" s="286"/>
      <c r="AE38" s="286"/>
      <c r="AF38" s="286"/>
      <c r="AG38" s="286"/>
      <c r="AH38" s="287"/>
      <c r="AI38" s="227"/>
      <c r="AJ38" s="841" t="s">
        <v>435</v>
      </c>
      <c r="AK38" s="765" t="s">
        <v>3</v>
      </c>
      <c r="AL38" s="229" t="s">
        <v>285</v>
      </c>
      <c r="AM38" s="224"/>
      <c r="AN38" s="288"/>
      <c r="AO38" s="288"/>
      <c r="AP38" s="288"/>
      <c r="AQ38" s="288"/>
      <c r="AR38" s="289"/>
      <c r="AS38" s="227"/>
      <c r="AT38" s="290"/>
      <c r="AU38" s="290"/>
      <c r="AV38" s="291"/>
      <c r="AW38" s="292"/>
      <c r="AX38" s="293"/>
    </row>
    <row r="39" spans="1:50" ht="29.25" customHeight="1">
      <c r="A39" s="1164"/>
      <c r="B39" s="1067"/>
      <c r="C39" s="1072"/>
      <c r="D39" s="988"/>
      <c r="E39" s="988"/>
      <c r="F39" s="988"/>
      <c r="G39" s="988"/>
      <c r="H39" s="988"/>
      <c r="I39" s="989"/>
      <c r="J39" s="294" t="s">
        <v>286</v>
      </c>
      <c r="K39" s="295"/>
      <c r="L39" s="295"/>
      <c r="M39" s="295"/>
      <c r="N39" s="295"/>
      <c r="O39" s="295"/>
      <c r="P39" s="295"/>
      <c r="Q39" s="296"/>
      <c r="R39" s="221"/>
      <c r="S39" s="860"/>
      <c r="T39" s="865"/>
      <c r="U39" s="866"/>
      <c r="V39" s="866"/>
      <c r="W39" s="866"/>
      <c r="X39" s="866"/>
      <c r="Y39" s="866"/>
      <c r="Z39" s="867"/>
      <c r="AA39" s="297"/>
      <c r="AB39" s="238"/>
      <c r="AC39" s="238"/>
      <c r="AD39" s="238"/>
      <c r="AE39" s="238"/>
      <c r="AF39" s="238"/>
      <c r="AG39" s="238"/>
      <c r="AH39" s="239"/>
      <c r="AI39" s="227"/>
      <c r="AJ39" s="842"/>
      <c r="AK39" s="238"/>
      <c r="AL39" s="238"/>
      <c r="AM39" s="238"/>
      <c r="AN39" s="238"/>
      <c r="AO39" s="238"/>
      <c r="AP39" s="238"/>
      <c r="AQ39" s="238"/>
      <c r="AR39" s="239"/>
      <c r="AS39" s="227"/>
      <c r="AT39" s="1110">
        <f>Q50</f>
        <v>20</v>
      </c>
      <c r="AU39" s="1110">
        <f>AH50</f>
        <v>20</v>
      </c>
      <c r="AV39" s="1186">
        <f>AR50</f>
        <v>20</v>
      </c>
      <c r="AW39" s="816" t="s">
        <v>422</v>
      </c>
      <c r="AX39" s="817"/>
    </row>
    <row r="40" spans="1:50" ht="19.5" customHeight="1">
      <c r="A40" s="1164"/>
      <c r="B40" s="1067"/>
      <c r="C40" s="1072"/>
      <c r="D40" s="988"/>
      <c r="E40" s="988"/>
      <c r="F40" s="988"/>
      <c r="G40" s="988"/>
      <c r="H40" s="988"/>
      <c r="I40" s="989"/>
      <c r="J40" s="848" t="s">
        <v>97</v>
      </c>
      <c r="K40" s="835"/>
      <c r="L40" s="835"/>
      <c r="M40" s="295"/>
      <c r="N40" s="295"/>
      <c r="O40" s="295"/>
      <c r="P40" s="295"/>
      <c r="Q40" s="296"/>
      <c r="R40" s="221"/>
      <c r="S40" s="860"/>
      <c r="T40" s="865"/>
      <c r="U40" s="866"/>
      <c r="V40" s="866"/>
      <c r="W40" s="866"/>
      <c r="X40" s="866"/>
      <c r="Y40" s="866"/>
      <c r="Z40" s="867"/>
      <c r="AA40" s="848" t="s">
        <v>97</v>
      </c>
      <c r="AB40" s="835"/>
      <c r="AC40" s="835"/>
      <c r="AD40" s="295"/>
      <c r="AE40" s="295"/>
      <c r="AF40" s="295"/>
      <c r="AG40" s="295"/>
      <c r="AH40" s="296"/>
      <c r="AI40" s="227"/>
      <c r="AJ40" s="842"/>
      <c r="AK40" s="835" t="s">
        <v>97</v>
      </c>
      <c r="AL40" s="835"/>
      <c r="AM40" s="835"/>
      <c r="AN40" s="295"/>
      <c r="AO40" s="295"/>
      <c r="AP40" s="295"/>
      <c r="AQ40" s="295"/>
      <c r="AR40" s="296"/>
      <c r="AS40" s="227"/>
      <c r="AT40" s="1111"/>
      <c r="AU40" s="1111"/>
      <c r="AV40" s="1111"/>
      <c r="AW40" s="809"/>
      <c r="AX40" s="810"/>
    </row>
    <row r="41" spans="1:50" ht="19.5" customHeight="1">
      <c r="A41" s="1164"/>
      <c r="B41" s="1067"/>
      <c r="C41" s="1072"/>
      <c r="D41" s="988"/>
      <c r="E41" s="988"/>
      <c r="F41" s="988"/>
      <c r="G41" s="988"/>
      <c r="H41" s="988"/>
      <c r="I41" s="989"/>
      <c r="J41" s="295"/>
      <c r="K41" s="295"/>
      <c r="L41" s="742"/>
      <c r="M41" s="294" t="s">
        <v>282</v>
      </c>
      <c r="N41" s="295"/>
      <c r="O41" s="295"/>
      <c r="P41" s="295"/>
      <c r="Q41" s="296"/>
      <c r="R41" s="221"/>
      <c r="S41" s="860"/>
      <c r="T41" s="865"/>
      <c r="U41" s="866"/>
      <c r="V41" s="866"/>
      <c r="W41" s="866"/>
      <c r="X41" s="866"/>
      <c r="Y41" s="866"/>
      <c r="Z41" s="867"/>
      <c r="AA41" s="295"/>
      <c r="AB41" s="295"/>
      <c r="AC41" s="742"/>
      <c r="AD41" s="294" t="s">
        <v>282</v>
      </c>
      <c r="AE41" s="295"/>
      <c r="AF41" s="295"/>
      <c r="AG41" s="295"/>
      <c r="AH41" s="296"/>
      <c r="AI41" s="227"/>
      <c r="AJ41" s="842"/>
      <c r="AK41" s="295"/>
      <c r="AL41" s="295"/>
      <c r="AM41" s="742"/>
      <c r="AN41" s="294" t="s">
        <v>282</v>
      </c>
      <c r="AO41" s="295"/>
      <c r="AP41" s="295"/>
      <c r="AQ41" s="295"/>
      <c r="AR41" s="296"/>
      <c r="AS41" s="227"/>
      <c r="AT41" s="1111"/>
      <c r="AU41" s="1111"/>
      <c r="AV41" s="1111"/>
      <c r="AW41" s="811"/>
      <c r="AX41" s="812"/>
    </row>
    <row r="42" spans="1:50" ht="19.5" customHeight="1">
      <c r="A42" s="1164"/>
      <c r="B42" s="1067"/>
      <c r="C42" s="1072"/>
      <c r="D42" s="988"/>
      <c r="E42" s="988"/>
      <c r="F42" s="988"/>
      <c r="G42" s="988"/>
      <c r="H42" s="988"/>
      <c r="I42" s="989"/>
      <c r="J42" s="295"/>
      <c r="K42" s="295"/>
      <c r="L42" s="295"/>
      <c r="M42" s="295"/>
      <c r="N42" s="295"/>
      <c r="O42" s="295"/>
      <c r="P42" s="295"/>
      <c r="Q42" s="296"/>
      <c r="R42" s="221"/>
      <c r="S42" s="860"/>
      <c r="T42" s="865"/>
      <c r="U42" s="866"/>
      <c r="V42" s="866"/>
      <c r="W42" s="866"/>
      <c r="X42" s="866"/>
      <c r="Y42" s="866"/>
      <c r="Z42" s="867"/>
      <c r="AA42" s="295"/>
      <c r="AB42" s="295"/>
      <c r="AC42" s="295"/>
      <c r="AD42" s="295"/>
      <c r="AE42" s="295"/>
      <c r="AF42" s="295"/>
      <c r="AG42" s="295"/>
      <c r="AH42" s="296"/>
      <c r="AI42" s="227"/>
      <c r="AJ42" s="842"/>
      <c r="AK42" s="295"/>
      <c r="AL42" s="295"/>
      <c r="AM42" s="295"/>
      <c r="AN42" s="295"/>
      <c r="AO42" s="295"/>
      <c r="AP42" s="295"/>
      <c r="AQ42" s="295"/>
      <c r="AR42" s="296"/>
      <c r="AS42" s="227"/>
      <c r="AT42" s="1111"/>
      <c r="AU42" s="1111"/>
      <c r="AV42" s="1111"/>
      <c r="AW42" s="811"/>
      <c r="AX42" s="812"/>
    </row>
    <row r="43" spans="1:50" ht="19.5" customHeight="1">
      <c r="A43" s="1164"/>
      <c r="B43" s="1067"/>
      <c r="C43" s="1072"/>
      <c r="D43" s="988"/>
      <c r="E43" s="988"/>
      <c r="F43" s="988"/>
      <c r="G43" s="988"/>
      <c r="H43" s="988"/>
      <c r="I43" s="989"/>
      <c r="J43" s="295"/>
      <c r="K43" s="298"/>
      <c r="L43" s="250" t="s">
        <v>436</v>
      </c>
      <c r="M43" s="844"/>
      <c r="N43" s="845"/>
      <c r="O43" s="241" t="s">
        <v>279</v>
      </c>
      <c r="P43" s="295"/>
      <c r="Q43" s="296"/>
      <c r="R43" s="221"/>
      <c r="S43" s="860"/>
      <c r="T43" s="865"/>
      <c r="U43" s="866"/>
      <c r="V43" s="866"/>
      <c r="W43" s="866"/>
      <c r="X43" s="866"/>
      <c r="Y43" s="866"/>
      <c r="Z43" s="867"/>
      <c r="AA43" s="295"/>
      <c r="AB43" s="298"/>
      <c r="AC43" s="250" t="s">
        <v>436</v>
      </c>
      <c r="AD43" s="844"/>
      <c r="AE43" s="845"/>
      <c r="AF43" s="241" t="s">
        <v>279</v>
      </c>
      <c r="AG43" s="295"/>
      <c r="AH43" s="296"/>
      <c r="AI43" s="227"/>
      <c r="AJ43" s="842"/>
      <c r="AK43" s="295"/>
      <c r="AL43" s="298"/>
      <c r="AM43" s="250" t="s">
        <v>436</v>
      </c>
      <c r="AN43" s="844"/>
      <c r="AO43" s="845"/>
      <c r="AP43" s="241" t="s">
        <v>279</v>
      </c>
      <c r="AQ43" s="295"/>
      <c r="AR43" s="296"/>
      <c r="AS43" s="227"/>
      <c r="AT43" s="1111"/>
      <c r="AU43" s="1111"/>
      <c r="AV43" s="1111"/>
      <c r="AW43" s="811"/>
      <c r="AX43" s="812"/>
    </row>
    <row r="44" spans="1:50" ht="19.5" customHeight="1">
      <c r="A44" s="1164"/>
      <c r="B44" s="1067"/>
      <c r="C44" s="252"/>
      <c r="D44" s="823" t="s">
        <v>276</v>
      </c>
      <c r="E44" s="824"/>
      <c r="F44" s="824"/>
      <c r="G44" s="824"/>
      <c r="H44" s="824"/>
      <c r="I44" s="253"/>
      <c r="J44" s="295"/>
      <c r="K44" s="295"/>
      <c r="L44" s="295"/>
      <c r="M44" s="295"/>
      <c r="N44" s="295"/>
      <c r="O44" s="295"/>
      <c r="P44" s="295"/>
      <c r="Q44" s="296"/>
      <c r="R44" s="221"/>
      <c r="S44" s="860"/>
      <c r="T44" s="299"/>
      <c r="U44" s="823" t="s">
        <v>276</v>
      </c>
      <c r="V44" s="824"/>
      <c r="W44" s="824"/>
      <c r="X44" s="824"/>
      <c r="Y44" s="824"/>
      <c r="Z44" s="300"/>
      <c r="AA44" s="295"/>
      <c r="AB44" s="295"/>
      <c r="AC44" s="295"/>
      <c r="AD44" s="295"/>
      <c r="AE44" s="295"/>
      <c r="AF44" s="295"/>
      <c r="AG44" s="295"/>
      <c r="AH44" s="296"/>
      <c r="AI44" s="227"/>
      <c r="AJ44" s="842"/>
      <c r="AK44" s="295"/>
      <c r="AL44" s="295"/>
      <c r="AM44" s="295"/>
      <c r="AN44" s="295"/>
      <c r="AO44" s="295"/>
      <c r="AP44" s="295"/>
      <c r="AQ44" s="295"/>
      <c r="AR44" s="296"/>
      <c r="AS44" s="227"/>
      <c r="AT44" s="1111"/>
      <c r="AU44" s="1111"/>
      <c r="AV44" s="1111"/>
      <c r="AW44" s="246"/>
      <c r="AX44" s="247"/>
    </row>
    <row r="45" spans="1:50" ht="19.5" customHeight="1">
      <c r="A45" s="1164"/>
      <c r="B45" s="1067"/>
      <c r="C45" s="252"/>
      <c r="D45" s="824"/>
      <c r="E45" s="824"/>
      <c r="F45" s="824"/>
      <c r="G45" s="824"/>
      <c r="H45" s="824"/>
      <c r="I45" s="253"/>
      <c r="J45" s="301"/>
      <c r="K45" s="302"/>
      <c r="L45" s="250" t="s">
        <v>428</v>
      </c>
      <c r="M45" s="844"/>
      <c r="N45" s="844"/>
      <c r="O45" s="241" t="s">
        <v>279</v>
      </c>
      <c r="P45" s="295"/>
      <c r="Q45" s="296"/>
      <c r="R45" s="221"/>
      <c r="S45" s="860"/>
      <c r="T45" s="299"/>
      <c r="U45" s="824"/>
      <c r="V45" s="824"/>
      <c r="W45" s="824"/>
      <c r="X45" s="824"/>
      <c r="Y45" s="824"/>
      <c r="Z45" s="300"/>
      <c r="AA45" s="295"/>
      <c r="AB45" s="302"/>
      <c r="AC45" s="250" t="s">
        <v>428</v>
      </c>
      <c r="AD45" s="844"/>
      <c r="AE45" s="844"/>
      <c r="AF45" s="241" t="s">
        <v>279</v>
      </c>
      <c r="AG45" s="295"/>
      <c r="AH45" s="296"/>
      <c r="AI45" s="227"/>
      <c r="AJ45" s="842"/>
      <c r="AK45" s="295"/>
      <c r="AL45" s="302"/>
      <c r="AM45" s="250" t="s">
        <v>428</v>
      </c>
      <c r="AN45" s="844"/>
      <c r="AO45" s="844"/>
      <c r="AP45" s="241" t="s">
        <v>279</v>
      </c>
      <c r="AQ45" s="295"/>
      <c r="AR45" s="296"/>
      <c r="AS45" s="227"/>
      <c r="AT45" s="1111"/>
      <c r="AU45" s="1111"/>
      <c r="AV45" s="1111"/>
      <c r="AW45" s="808"/>
      <c r="AX45" s="803"/>
    </row>
    <row r="46" spans="1:50" ht="19.5" customHeight="1">
      <c r="A46" s="1164"/>
      <c r="B46" s="1067"/>
      <c r="C46" s="252"/>
      <c r="D46" s="825" t="s">
        <v>185</v>
      </c>
      <c r="E46" s="826"/>
      <c r="F46" s="826"/>
      <c r="G46" s="826"/>
      <c r="H46" s="826"/>
      <c r="I46" s="253"/>
      <c r="J46" s="295"/>
      <c r="K46" s="295"/>
      <c r="L46" s="295"/>
      <c r="M46" s="295"/>
      <c r="N46" s="295"/>
      <c r="O46" s="295"/>
      <c r="P46" s="295"/>
      <c r="Q46" s="296"/>
      <c r="R46" s="221"/>
      <c r="S46" s="860"/>
      <c r="T46" s="299"/>
      <c r="U46" s="825" t="s">
        <v>185</v>
      </c>
      <c r="V46" s="826"/>
      <c r="W46" s="826"/>
      <c r="X46" s="826"/>
      <c r="Y46" s="826"/>
      <c r="Z46" s="300"/>
      <c r="AA46" s="295"/>
      <c r="AB46" s="295"/>
      <c r="AC46" s="295"/>
      <c r="AD46" s="295"/>
      <c r="AE46" s="295"/>
      <c r="AF46" s="295"/>
      <c r="AG46" s="295"/>
      <c r="AH46" s="296"/>
      <c r="AI46" s="227"/>
      <c r="AJ46" s="842"/>
      <c r="AK46" s="295"/>
      <c r="AL46" s="295"/>
      <c r="AM46" s="295"/>
      <c r="AN46" s="295"/>
      <c r="AO46" s="295"/>
      <c r="AP46" s="295"/>
      <c r="AQ46" s="295"/>
      <c r="AR46" s="296"/>
      <c r="AS46" s="227"/>
      <c r="AT46" s="1111"/>
      <c r="AU46" s="1111"/>
      <c r="AV46" s="1111"/>
      <c r="AW46" s="804"/>
      <c r="AX46" s="803"/>
    </row>
    <row r="47" spans="1:50" ht="19.5" customHeight="1">
      <c r="A47" s="1164"/>
      <c r="B47" s="1067"/>
      <c r="C47" s="252"/>
      <c r="D47" s="826"/>
      <c r="E47" s="826"/>
      <c r="F47" s="826"/>
      <c r="G47" s="826"/>
      <c r="H47" s="826"/>
      <c r="I47" s="253"/>
      <c r="J47" s="295"/>
      <c r="K47" s="846" t="s">
        <v>438</v>
      </c>
      <c r="L47" s="847"/>
      <c r="M47" s="833" t="str">
        <f>IF(M43=0,"",M45/M43*100)</f>
        <v/>
      </c>
      <c r="N47" s="834"/>
      <c r="O47" s="241" t="s">
        <v>425</v>
      </c>
      <c r="P47" s="295"/>
      <c r="Q47" s="296"/>
      <c r="R47" s="221"/>
      <c r="S47" s="860"/>
      <c r="T47" s="299"/>
      <c r="U47" s="826"/>
      <c r="V47" s="826"/>
      <c r="W47" s="826"/>
      <c r="X47" s="826"/>
      <c r="Y47" s="826"/>
      <c r="Z47" s="300"/>
      <c r="AA47" s="295"/>
      <c r="AB47" s="846" t="s">
        <v>438</v>
      </c>
      <c r="AC47" s="847"/>
      <c r="AD47" s="833" t="str">
        <f>IF(AD43=0,"",AD45/AD43*100)</f>
        <v/>
      </c>
      <c r="AE47" s="834"/>
      <c r="AF47" s="241" t="s">
        <v>425</v>
      </c>
      <c r="AG47" s="295"/>
      <c r="AH47" s="296"/>
      <c r="AI47" s="227"/>
      <c r="AJ47" s="842"/>
      <c r="AK47" s="295"/>
      <c r="AL47" s="846" t="s">
        <v>438</v>
      </c>
      <c r="AM47" s="847"/>
      <c r="AN47" s="833" t="e">
        <f>AN45/AN43*100</f>
        <v>#DIV/0!</v>
      </c>
      <c r="AO47" s="834"/>
      <c r="AP47" s="241" t="s">
        <v>281</v>
      </c>
      <c r="AQ47" s="295"/>
      <c r="AR47" s="296"/>
      <c r="AS47" s="227"/>
      <c r="AT47" s="1111"/>
      <c r="AU47" s="1111"/>
      <c r="AV47" s="1111"/>
      <c r="AW47" s="804"/>
      <c r="AX47" s="803"/>
    </row>
    <row r="48" spans="1:50" ht="19.5" customHeight="1">
      <c r="A48" s="1164"/>
      <c r="B48" s="1067"/>
      <c r="C48" s="252"/>
      <c r="D48" s="825" t="s">
        <v>186</v>
      </c>
      <c r="E48" s="826"/>
      <c r="F48" s="826"/>
      <c r="G48" s="826"/>
      <c r="H48" s="826"/>
      <c r="I48" s="253"/>
      <c r="J48" s="295"/>
      <c r="K48" s="295"/>
      <c r="L48" s="295"/>
      <c r="M48" s="295"/>
      <c r="N48" s="303" t="s">
        <v>443</v>
      </c>
      <c r="O48" s="295"/>
      <c r="P48" s="295"/>
      <c r="Q48" s="296"/>
      <c r="R48" s="221"/>
      <c r="S48" s="860"/>
      <c r="T48" s="299"/>
      <c r="U48" s="825" t="s">
        <v>186</v>
      </c>
      <c r="V48" s="826"/>
      <c r="W48" s="826"/>
      <c r="X48" s="826"/>
      <c r="Y48" s="826"/>
      <c r="Z48" s="300"/>
      <c r="AA48" s="295"/>
      <c r="AB48" s="295"/>
      <c r="AC48" s="295"/>
      <c r="AD48" s="295"/>
      <c r="AE48" s="303" t="s">
        <v>443</v>
      </c>
      <c r="AF48" s="295"/>
      <c r="AG48" s="295"/>
      <c r="AH48" s="296"/>
      <c r="AI48" s="227"/>
      <c r="AJ48" s="842"/>
      <c r="AK48" s="295"/>
      <c r="AL48" s="295"/>
      <c r="AM48" s="295"/>
      <c r="AN48" s="295"/>
      <c r="AO48" s="303" t="s">
        <v>426</v>
      </c>
      <c r="AP48" s="295"/>
      <c r="AQ48" s="295"/>
      <c r="AR48" s="296"/>
      <c r="AS48" s="227"/>
      <c r="AT48" s="1111"/>
      <c r="AU48" s="1111"/>
      <c r="AV48" s="1111"/>
      <c r="AW48" s="804"/>
      <c r="AX48" s="803"/>
    </row>
    <row r="49" spans="1:50" ht="19.5" customHeight="1">
      <c r="A49" s="1164"/>
      <c r="B49" s="1067"/>
      <c r="C49" s="252"/>
      <c r="D49" s="826"/>
      <c r="E49" s="826"/>
      <c r="F49" s="826"/>
      <c r="G49" s="826"/>
      <c r="H49" s="826"/>
      <c r="I49" s="253"/>
      <c r="J49" s="263" t="s">
        <v>99</v>
      </c>
      <c r="K49" s="264"/>
      <c r="L49" s="265"/>
      <c r="M49" s="266"/>
      <c r="N49" s="264"/>
      <c r="O49" s="267"/>
      <c r="P49" s="295"/>
      <c r="Q49" s="268" t="str">
        <f>IF(ISNUMBER(Q50),"","必要項目が正しく選択されていません")</f>
        <v/>
      </c>
      <c r="R49" s="221"/>
      <c r="S49" s="860"/>
      <c r="T49" s="299"/>
      <c r="U49" s="826"/>
      <c r="V49" s="826"/>
      <c r="W49" s="826"/>
      <c r="X49" s="826"/>
      <c r="Y49" s="826"/>
      <c r="Z49" s="300"/>
      <c r="AA49" s="263" t="s">
        <v>99</v>
      </c>
      <c r="AB49" s="264"/>
      <c r="AC49" s="265"/>
      <c r="AD49" s="266"/>
      <c r="AE49" s="264"/>
      <c r="AF49" s="267"/>
      <c r="AG49" s="295"/>
      <c r="AH49" s="268" t="str">
        <f>IF(ISNUMBER(AH50),"","必要項目が正しく選択されていません")</f>
        <v/>
      </c>
      <c r="AI49" s="227"/>
      <c r="AJ49" s="842"/>
      <c r="AK49" s="264" t="s">
        <v>99</v>
      </c>
      <c r="AL49" s="264"/>
      <c r="AM49" s="265"/>
      <c r="AN49" s="266"/>
      <c r="AO49" s="264"/>
      <c r="AP49" s="267"/>
      <c r="AQ49" s="295"/>
      <c r="AR49" s="268" t="str">
        <f>IF(ISNUMBER(AR50),"","必要項目が正しく選択されていません")</f>
        <v/>
      </c>
      <c r="AS49" s="227"/>
      <c r="AT49" s="1111"/>
      <c r="AU49" s="1111"/>
      <c r="AV49" s="1111"/>
      <c r="AW49" s="804"/>
      <c r="AX49" s="803"/>
    </row>
    <row r="50" spans="1:50" ht="39" customHeight="1">
      <c r="A50" s="1164"/>
      <c r="B50" s="1067"/>
      <c r="C50" s="252"/>
      <c r="D50" s="252"/>
      <c r="E50" s="252"/>
      <c r="F50" s="252"/>
      <c r="G50" s="252"/>
      <c r="H50" s="252"/>
      <c r="I50" s="253"/>
      <c r="J50" s="263"/>
      <c r="K50" s="821"/>
      <c r="L50" s="822"/>
      <c r="M50" s="822"/>
      <c r="N50" s="822"/>
      <c r="O50" s="270"/>
      <c r="P50" s="271" t="s">
        <v>610</v>
      </c>
      <c r="Q50" s="743">
        <v>20</v>
      </c>
      <c r="R50" s="221"/>
      <c r="S50" s="860"/>
      <c r="T50" s="299"/>
      <c r="U50" s="299"/>
      <c r="V50" s="299"/>
      <c r="W50" s="299"/>
      <c r="X50" s="299"/>
      <c r="Y50" s="299"/>
      <c r="Z50" s="300"/>
      <c r="AA50" s="263"/>
      <c r="AB50" s="821"/>
      <c r="AC50" s="822"/>
      <c r="AD50" s="822"/>
      <c r="AE50" s="822"/>
      <c r="AF50" s="270"/>
      <c r="AG50" s="271" t="s">
        <v>610</v>
      </c>
      <c r="AH50" s="743">
        <v>20</v>
      </c>
      <c r="AI50" s="227"/>
      <c r="AJ50" s="842"/>
      <c r="AK50" s="264"/>
      <c r="AL50" s="821"/>
      <c r="AM50" s="821"/>
      <c r="AN50" s="821"/>
      <c r="AO50" s="821"/>
      <c r="AP50" s="821"/>
      <c r="AQ50" s="295"/>
      <c r="AR50" s="743">
        <v>20</v>
      </c>
      <c r="AS50" s="227"/>
      <c r="AT50" s="1111"/>
      <c r="AU50" s="1111"/>
      <c r="AV50" s="1111"/>
      <c r="AW50" s="804"/>
      <c r="AX50" s="803"/>
    </row>
    <row r="51" spans="1:50" ht="16.5" customHeight="1">
      <c r="A51" s="1164"/>
      <c r="B51" s="1068"/>
      <c r="C51" s="273"/>
      <c r="D51" s="273"/>
      <c r="E51" s="273"/>
      <c r="F51" s="273"/>
      <c r="G51" s="273"/>
      <c r="H51" s="273"/>
      <c r="I51" s="274"/>
      <c r="J51" s="304"/>
      <c r="K51" s="304"/>
      <c r="L51" s="304"/>
      <c r="M51" s="304"/>
      <c r="N51" s="304"/>
      <c r="O51" s="304"/>
      <c r="P51" s="304"/>
      <c r="Q51" s="276" t="s">
        <v>1</v>
      </c>
      <c r="R51" s="277"/>
      <c r="S51" s="861"/>
      <c r="T51" s="305"/>
      <c r="U51" s="305"/>
      <c r="V51" s="305"/>
      <c r="W51" s="305"/>
      <c r="X51" s="305"/>
      <c r="Y51" s="305"/>
      <c r="Z51" s="306"/>
      <c r="AA51" s="304"/>
      <c r="AB51" s="304"/>
      <c r="AC51" s="304"/>
      <c r="AD51" s="304"/>
      <c r="AE51" s="304"/>
      <c r="AF51" s="304"/>
      <c r="AG51" s="304"/>
      <c r="AH51" s="276" t="s">
        <v>1</v>
      </c>
      <c r="AI51" s="280"/>
      <c r="AJ51" s="843"/>
      <c r="AK51" s="304"/>
      <c r="AL51" s="304"/>
      <c r="AM51" s="304"/>
      <c r="AN51" s="304"/>
      <c r="AO51" s="304"/>
      <c r="AP51" s="304"/>
      <c r="AQ51" s="304"/>
      <c r="AR51" s="276" t="s">
        <v>1</v>
      </c>
      <c r="AS51" s="280"/>
      <c r="AT51" s="1112"/>
      <c r="AU51" s="1112"/>
      <c r="AV51" s="1112"/>
      <c r="AW51" s="307"/>
      <c r="AX51" s="308"/>
    </row>
    <row r="52" spans="1:50" ht="29.25" customHeight="1">
      <c r="A52" s="1164"/>
      <c r="B52" s="1058" t="s">
        <v>76</v>
      </c>
      <c r="C52" s="1082" t="s">
        <v>32</v>
      </c>
      <c r="D52" s="1089"/>
      <c r="E52" s="1089"/>
      <c r="F52" s="1089"/>
      <c r="G52" s="1089"/>
      <c r="H52" s="1089"/>
      <c r="I52" s="1090"/>
      <c r="J52" s="309"/>
      <c r="K52" s="284"/>
      <c r="L52" s="284"/>
      <c r="M52" s="284"/>
      <c r="N52" s="284"/>
      <c r="O52" s="284"/>
      <c r="P52" s="284"/>
      <c r="Q52" s="285"/>
      <c r="R52" s="310"/>
      <c r="S52" s="945" t="s">
        <v>76</v>
      </c>
      <c r="T52" s="918" t="s">
        <v>32</v>
      </c>
      <c r="U52" s="1166"/>
      <c r="V52" s="1166"/>
      <c r="W52" s="1166"/>
      <c r="X52" s="1166"/>
      <c r="Y52" s="1166"/>
      <c r="Z52" s="1167"/>
      <c r="AA52" s="757" t="s">
        <v>2</v>
      </c>
      <c r="AB52" s="223" t="s">
        <v>195</v>
      </c>
      <c r="AC52" s="224"/>
      <c r="AD52" s="286"/>
      <c r="AE52" s="286"/>
      <c r="AF52" s="286"/>
      <c r="AG52" s="286"/>
      <c r="AH52" s="287"/>
      <c r="AI52" s="311"/>
      <c r="AJ52" s="838" t="s">
        <v>291</v>
      </c>
      <c r="AK52" s="757" t="s">
        <v>3</v>
      </c>
      <c r="AL52" s="223" t="s">
        <v>195</v>
      </c>
      <c r="AM52" s="224"/>
      <c r="AN52" s="766" t="s">
        <v>2</v>
      </c>
      <c r="AO52" s="312" t="s">
        <v>221</v>
      </c>
      <c r="AP52" s="286"/>
      <c r="AQ52" s="286"/>
      <c r="AR52" s="287"/>
      <c r="AS52" s="313"/>
      <c r="AT52" s="290"/>
      <c r="AU52" s="290"/>
      <c r="AV52" s="291"/>
      <c r="AW52" s="292"/>
      <c r="AX52" s="293"/>
    </row>
    <row r="53" spans="1:50" ht="29.25" customHeight="1">
      <c r="A53" s="1164"/>
      <c r="B53" s="995"/>
      <c r="C53" s="988"/>
      <c r="D53" s="988"/>
      <c r="E53" s="988"/>
      <c r="F53" s="988"/>
      <c r="G53" s="988"/>
      <c r="H53" s="988"/>
      <c r="I53" s="989"/>
      <c r="J53" s="744" t="s">
        <v>3</v>
      </c>
      <c r="K53" s="93" t="str">
        <f>IF(K13="銀の認定【新規】","取組無し、または添付資料無し（初回のみ　※添付資料ない場合は採点対象外）","取組無し")</f>
        <v>取組無し</v>
      </c>
      <c r="L53" s="237"/>
      <c r="M53" s="237"/>
      <c r="N53" s="315"/>
      <c r="O53" s="315"/>
      <c r="P53" s="315"/>
      <c r="Q53" s="316"/>
      <c r="R53" s="317"/>
      <c r="S53" s="892"/>
      <c r="T53" s="962"/>
      <c r="U53" s="962"/>
      <c r="V53" s="962"/>
      <c r="W53" s="962"/>
      <c r="X53" s="962"/>
      <c r="Y53" s="962"/>
      <c r="Z53" s="963"/>
      <c r="AA53" s="744" t="s">
        <v>3</v>
      </c>
      <c r="AB53" s="93" t="str">
        <f>IF(K13="銀の認定【新規】","取組無し、または添付資料無し（初回のみ　※添付資料ない場合は採点対象外）","取組無し")</f>
        <v>取組無し</v>
      </c>
      <c r="AC53" s="237"/>
      <c r="AD53" s="237"/>
      <c r="AE53" s="315"/>
      <c r="AF53" s="315"/>
      <c r="AG53" s="315"/>
      <c r="AH53" s="316"/>
      <c r="AI53" s="318"/>
      <c r="AJ53" s="839"/>
      <c r="AK53" s="746" t="s">
        <v>3</v>
      </c>
      <c r="AL53" s="93" t="str">
        <f>IF(K13="銀の認定【新規】","取組無し、または添付資料無し（初回のみ　※添付資料ない場合は採点対象外）","取組無し")</f>
        <v>取組無し</v>
      </c>
      <c r="AM53" s="237"/>
      <c r="AN53" s="237"/>
      <c r="AO53" s="315"/>
      <c r="AP53" s="315"/>
      <c r="AQ53" s="315"/>
      <c r="AR53" s="316"/>
      <c r="AS53" s="318"/>
      <c r="AT53" s="902">
        <f>Q71</f>
        <v>5</v>
      </c>
      <c r="AU53" s="902">
        <f>AH71</f>
        <v>5</v>
      </c>
      <c r="AV53" s="902">
        <f>AR71</f>
        <v>5</v>
      </c>
      <c r="AW53" s="816" t="s">
        <v>422</v>
      </c>
      <c r="AX53" s="817"/>
    </row>
    <row r="54" spans="1:50" ht="19.5" customHeight="1">
      <c r="A54" s="1164"/>
      <c r="B54" s="995"/>
      <c r="C54" s="988"/>
      <c r="D54" s="988"/>
      <c r="E54" s="988"/>
      <c r="F54" s="988"/>
      <c r="G54" s="988"/>
      <c r="H54" s="988"/>
      <c r="I54" s="989"/>
      <c r="J54" s="848" t="s">
        <v>97</v>
      </c>
      <c r="K54" s="835"/>
      <c r="L54" s="835"/>
      <c r="M54" s="240"/>
      <c r="N54" s="320"/>
      <c r="O54" s="321"/>
      <c r="P54" s="321"/>
      <c r="Q54" s="322"/>
      <c r="R54" s="323"/>
      <c r="S54" s="892"/>
      <c r="T54" s="962"/>
      <c r="U54" s="962"/>
      <c r="V54" s="962"/>
      <c r="W54" s="962"/>
      <c r="X54" s="962"/>
      <c r="Y54" s="962"/>
      <c r="Z54" s="963"/>
      <c r="AA54" s="848" t="s">
        <v>97</v>
      </c>
      <c r="AB54" s="835"/>
      <c r="AC54" s="835"/>
      <c r="AD54" s="240"/>
      <c r="AE54" s="320"/>
      <c r="AF54" s="321"/>
      <c r="AG54" s="321"/>
      <c r="AH54" s="322"/>
      <c r="AI54" s="324"/>
      <c r="AJ54" s="839"/>
      <c r="AK54" s="835" t="s">
        <v>97</v>
      </c>
      <c r="AL54" s="835"/>
      <c r="AM54" s="835"/>
      <c r="AN54" s="240"/>
      <c r="AO54" s="320"/>
      <c r="AP54" s="321"/>
      <c r="AQ54" s="321"/>
      <c r="AR54" s="322"/>
      <c r="AS54" s="324"/>
      <c r="AT54" s="902"/>
      <c r="AU54" s="902"/>
      <c r="AV54" s="902"/>
      <c r="AW54" s="809"/>
      <c r="AX54" s="810"/>
    </row>
    <row r="55" spans="1:50" ht="19.5" customHeight="1">
      <c r="A55" s="1164"/>
      <c r="B55" s="995"/>
      <c r="C55" s="988"/>
      <c r="D55" s="988"/>
      <c r="E55" s="988"/>
      <c r="F55" s="988"/>
      <c r="G55" s="988"/>
      <c r="H55" s="988"/>
      <c r="I55" s="989"/>
      <c r="J55" s="745" t="s">
        <v>2</v>
      </c>
      <c r="K55" s="240" t="s">
        <v>234</v>
      </c>
      <c r="L55" s="240"/>
      <c r="M55" s="240"/>
      <c r="N55" s="320"/>
      <c r="O55" s="321"/>
      <c r="P55" s="321"/>
      <c r="Q55" s="322"/>
      <c r="R55" s="325">
        <f>_xlfn.IFS(J55="□",0,J55="☑",11)</f>
        <v>11</v>
      </c>
      <c r="S55" s="892"/>
      <c r="T55" s="962"/>
      <c r="U55" s="962"/>
      <c r="V55" s="962"/>
      <c r="W55" s="962"/>
      <c r="X55" s="962"/>
      <c r="Y55" s="962"/>
      <c r="Z55" s="963"/>
      <c r="AA55" s="745" t="s">
        <v>3</v>
      </c>
      <c r="AB55" s="240" t="s">
        <v>150</v>
      </c>
      <c r="AC55" s="240"/>
      <c r="AD55" s="240"/>
      <c r="AE55" s="320"/>
      <c r="AF55" s="321"/>
      <c r="AG55" s="321"/>
      <c r="AH55" s="322"/>
      <c r="AI55" s="326">
        <f>_xlfn.IFS(AA55="□",0,AA55="☑",11)</f>
        <v>0</v>
      </c>
      <c r="AJ55" s="839"/>
      <c r="AK55" s="767" t="s">
        <v>3</v>
      </c>
      <c r="AL55" s="240" t="s">
        <v>150</v>
      </c>
      <c r="AM55" s="240"/>
      <c r="AN55" s="240"/>
      <c r="AO55" s="320"/>
      <c r="AP55" s="321"/>
      <c r="AQ55" s="321"/>
      <c r="AR55" s="322"/>
      <c r="AS55" s="326">
        <f>_xlfn.IFS(AK55="□",0,AK55="☑",11)</f>
        <v>0</v>
      </c>
      <c r="AT55" s="902"/>
      <c r="AU55" s="902"/>
      <c r="AV55" s="902"/>
      <c r="AW55" s="811"/>
      <c r="AX55" s="812"/>
    </row>
    <row r="56" spans="1:50" ht="19.5" customHeight="1">
      <c r="A56" s="1164"/>
      <c r="B56" s="995"/>
      <c r="C56" s="988"/>
      <c r="D56" s="988"/>
      <c r="E56" s="988"/>
      <c r="F56" s="988"/>
      <c r="G56" s="988"/>
      <c r="H56" s="988"/>
      <c r="I56" s="989"/>
      <c r="J56" s="745" t="s">
        <v>2</v>
      </c>
      <c r="K56" s="240" t="s">
        <v>611</v>
      </c>
      <c r="L56" s="240"/>
      <c r="M56" s="240"/>
      <c r="N56" s="320"/>
      <c r="O56" s="321"/>
      <c r="P56" s="321"/>
      <c r="Q56" s="322"/>
      <c r="R56" s="325">
        <f>_xlfn.IFS(J56="□",0,J56="☑",11)</f>
        <v>11</v>
      </c>
      <c r="S56" s="892"/>
      <c r="T56" s="962"/>
      <c r="U56" s="962"/>
      <c r="V56" s="962"/>
      <c r="W56" s="962"/>
      <c r="X56" s="962"/>
      <c r="Y56" s="962"/>
      <c r="Z56" s="963"/>
      <c r="AA56" s="745" t="s">
        <v>3</v>
      </c>
      <c r="AB56" s="240" t="s">
        <v>611</v>
      </c>
      <c r="AC56" s="240"/>
      <c r="AD56" s="240"/>
      <c r="AE56" s="320"/>
      <c r="AF56" s="321"/>
      <c r="AG56" s="321"/>
      <c r="AH56" s="322"/>
      <c r="AI56" s="326">
        <f>_xlfn.IFS(AA56="□",0,AA56="☑",11)</f>
        <v>0</v>
      </c>
      <c r="AJ56" s="839"/>
      <c r="AK56" s="767" t="s">
        <v>3</v>
      </c>
      <c r="AL56" s="240" t="s">
        <v>611</v>
      </c>
      <c r="AM56" s="240"/>
      <c r="AN56" s="240"/>
      <c r="AO56" s="320"/>
      <c r="AP56" s="321"/>
      <c r="AQ56" s="321"/>
      <c r="AR56" s="322"/>
      <c r="AS56" s="326">
        <f>_xlfn.IFS(AK56="□",0,AK56="☑",11)</f>
        <v>0</v>
      </c>
      <c r="AT56" s="902"/>
      <c r="AU56" s="902"/>
      <c r="AV56" s="902"/>
      <c r="AW56" s="811"/>
      <c r="AX56" s="812"/>
    </row>
    <row r="57" spans="1:50" ht="19.5" customHeight="1">
      <c r="A57" s="1164"/>
      <c r="B57" s="995"/>
      <c r="C57" s="988"/>
      <c r="D57" s="988"/>
      <c r="E57" s="988"/>
      <c r="F57" s="988"/>
      <c r="G57" s="988"/>
      <c r="H57" s="988"/>
      <c r="I57" s="989"/>
      <c r="J57" s="314"/>
      <c r="K57" s="327" t="s">
        <v>135</v>
      </c>
      <c r="L57" s="240"/>
      <c r="M57" s="240"/>
      <c r="N57" s="320"/>
      <c r="O57" s="321"/>
      <c r="P57" s="321"/>
      <c r="Q57" s="322"/>
      <c r="R57" s="325"/>
      <c r="S57" s="892"/>
      <c r="T57" s="962"/>
      <c r="U57" s="962"/>
      <c r="V57" s="962"/>
      <c r="W57" s="962"/>
      <c r="X57" s="962"/>
      <c r="Y57" s="962"/>
      <c r="Z57" s="963"/>
      <c r="AA57" s="314"/>
      <c r="AB57" s="327" t="s">
        <v>135</v>
      </c>
      <c r="AC57" s="240"/>
      <c r="AD57" s="240"/>
      <c r="AE57" s="320"/>
      <c r="AF57" s="321"/>
      <c r="AG57" s="321"/>
      <c r="AH57" s="322"/>
      <c r="AI57" s="326"/>
      <c r="AJ57" s="839"/>
      <c r="AK57" s="319"/>
      <c r="AL57" s="327" t="s">
        <v>135</v>
      </c>
      <c r="AM57" s="240"/>
      <c r="AN57" s="240"/>
      <c r="AO57" s="320"/>
      <c r="AP57" s="321"/>
      <c r="AQ57" s="321"/>
      <c r="AR57" s="322"/>
      <c r="AS57" s="326"/>
      <c r="AT57" s="902"/>
      <c r="AU57" s="902"/>
      <c r="AV57" s="902"/>
      <c r="AW57" s="811"/>
      <c r="AX57" s="812"/>
    </row>
    <row r="58" spans="1:50" ht="19.5" customHeight="1">
      <c r="A58" s="1164"/>
      <c r="B58" s="995"/>
      <c r="C58" s="328"/>
      <c r="D58" s="328"/>
      <c r="E58" s="328"/>
      <c r="F58" s="328"/>
      <c r="G58" s="328"/>
      <c r="H58" s="328"/>
      <c r="I58" s="329"/>
      <c r="J58" s="314"/>
      <c r="K58" s="746" t="s">
        <v>3</v>
      </c>
      <c r="L58" s="330" t="s">
        <v>172</v>
      </c>
      <c r="M58" s="240"/>
      <c r="N58" s="320"/>
      <c r="O58" s="321"/>
      <c r="P58" s="321"/>
      <c r="Q58" s="322"/>
      <c r="R58" s="323"/>
      <c r="S58" s="892"/>
      <c r="T58" s="331"/>
      <c r="U58" s="331"/>
      <c r="V58" s="331"/>
      <c r="W58" s="331"/>
      <c r="X58" s="331"/>
      <c r="Y58" s="331"/>
      <c r="Z58" s="332"/>
      <c r="AA58" s="314"/>
      <c r="AB58" s="746" t="s">
        <v>2</v>
      </c>
      <c r="AC58" s="330" t="s">
        <v>172</v>
      </c>
      <c r="AD58" s="240"/>
      <c r="AE58" s="320"/>
      <c r="AF58" s="321"/>
      <c r="AG58" s="321"/>
      <c r="AH58" s="322"/>
      <c r="AI58" s="324"/>
      <c r="AJ58" s="839"/>
      <c r="AK58" s="319"/>
      <c r="AL58" s="746" t="s">
        <v>3</v>
      </c>
      <c r="AM58" s="330" t="s">
        <v>172</v>
      </c>
      <c r="AN58" s="240"/>
      <c r="AO58" s="320"/>
      <c r="AP58" s="321"/>
      <c r="AQ58" s="321"/>
      <c r="AR58" s="322"/>
      <c r="AS58" s="324"/>
      <c r="AT58" s="902"/>
      <c r="AU58" s="902"/>
      <c r="AV58" s="902"/>
      <c r="AW58" s="246"/>
      <c r="AX58" s="247"/>
    </row>
    <row r="59" spans="1:50" ht="19.5" customHeight="1">
      <c r="A59" s="1164"/>
      <c r="B59" s="995"/>
      <c r="C59" s="328"/>
      <c r="D59" s="823" t="s">
        <v>187</v>
      </c>
      <c r="E59" s="824"/>
      <c r="F59" s="824"/>
      <c r="G59" s="824"/>
      <c r="H59" s="824"/>
      <c r="I59" s="329"/>
      <c r="J59" s="314"/>
      <c r="K59" s="746" t="s">
        <v>3</v>
      </c>
      <c r="L59" s="333" t="s">
        <v>130</v>
      </c>
      <c r="M59" s="334"/>
      <c r="N59" s="264"/>
      <c r="O59" s="88"/>
      <c r="P59" s="88"/>
      <c r="Q59" s="335"/>
      <c r="R59" s="336"/>
      <c r="S59" s="892"/>
      <c r="T59" s="331"/>
      <c r="U59" s="823" t="s">
        <v>187</v>
      </c>
      <c r="V59" s="824"/>
      <c r="W59" s="824"/>
      <c r="X59" s="824"/>
      <c r="Y59" s="824"/>
      <c r="Z59" s="332"/>
      <c r="AA59" s="314"/>
      <c r="AB59" s="746" t="s">
        <v>3</v>
      </c>
      <c r="AC59" s="333" t="s">
        <v>130</v>
      </c>
      <c r="AD59" s="334"/>
      <c r="AE59" s="264"/>
      <c r="AF59" s="88"/>
      <c r="AG59" s="88"/>
      <c r="AH59" s="335"/>
      <c r="AI59" s="337"/>
      <c r="AJ59" s="839"/>
      <c r="AK59" s="319"/>
      <c r="AL59" s="746" t="s">
        <v>3</v>
      </c>
      <c r="AM59" s="333" t="s">
        <v>130</v>
      </c>
      <c r="AN59" s="334"/>
      <c r="AO59" s="264"/>
      <c r="AP59" s="88"/>
      <c r="AQ59" s="88"/>
      <c r="AR59" s="335"/>
      <c r="AS59" s="337"/>
      <c r="AT59" s="902"/>
      <c r="AU59" s="902"/>
      <c r="AV59" s="902"/>
      <c r="AW59" s="807"/>
      <c r="AX59" s="806"/>
    </row>
    <row r="60" spans="1:50" ht="19.5" customHeight="1">
      <c r="A60" s="1164"/>
      <c r="B60" s="995"/>
      <c r="C60" s="340"/>
      <c r="D60" s="824"/>
      <c r="E60" s="824"/>
      <c r="F60" s="824"/>
      <c r="G60" s="824"/>
      <c r="H60" s="824"/>
      <c r="I60" s="341"/>
      <c r="J60" s="314"/>
      <c r="K60" s="746" t="s">
        <v>3</v>
      </c>
      <c r="L60" s="342" t="s">
        <v>110</v>
      </c>
      <c r="M60" s="343"/>
      <c r="N60" s="264"/>
      <c r="O60" s="88"/>
      <c r="P60" s="88"/>
      <c r="Q60" s="344"/>
      <c r="R60" s="345"/>
      <c r="S60" s="892"/>
      <c r="T60" s="346"/>
      <c r="U60" s="824"/>
      <c r="V60" s="824"/>
      <c r="W60" s="824"/>
      <c r="X60" s="824"/>
      <c r="Y60" s="824"/>
      <c r="Z60" s="347"/>
      <c r="AA60" s="314"/>
      <c r="AB60" s="746" t="s">
        <v>3</v>
      </c>
      <c r="AC60" s="342" t="s">
        <v>110</v>
      </c>
      <c r="AD60" s="343"/>
      <c r="AE60" s="264"/>
      <c r="AF60" s="88"/>
      <c r="AG60" s="88"/>
      <c r="AH60" s="344"/>
      <c r="AI60" s="348"/>
      <c r="AJ60" s="839"/>
      <c r="AK60" s="319"/>
      <c r="AL60" s="746" t="s">
        <v>3</v>
      </c>
      <c r="AM60" s="342" t="s">
        <v>110</v>
      </c>
      <c r="AN60" s="343"/>
      <c r="AO60" s="264"/>
      <c r="AP60" s="88"/>
      <c r="AQ60" s="88"/>
      <c r="AR60" s="344"/>
      <c r="AS60" s="348"/>
      <c r="AT60" s="902"/>
      <c r="AU60" s="902"/>
      <c r="AV60" s="902"/>
      <c r="AW60" s="807"/>
      <c r="AX60" s="806"/>
    </row>
    <row r="61" spans="1:50" ht="19.5" customHeight="1">
      <c r="A61" s="1164"/>
      <c r="B61" s="995"/>
      <c r="C61" s="340"/>
      <c r="D61" s="825" t="s">
        <v>185</v>
      </c>
      <c r="E61" s="826"/>
      <c r="F61" s="826"/>
      <c r="G61" s="826"/>
      <c r="H61" s="826"/>
      <c r="I61" s="341"/>
      <c r="J61" s="314"/>
      <c r="K61" s="746" t="s">
        <v>3</v>
      </c>
      <c r="L61" s="342" t="s">
        <v>151</v>
      </c>
      <c r="M61" s="343"/>
      <c r="N61" s="264"/>
      <c r="O61" s="88"/>
      <c r="P61" s="88"/>
      <c r="Q61" s="344"/>
      <c r="R61" s="345"/>
      <c r="S61" s="892"/>
      <c r="T61" s="346"/>
      <c r="U61" s="825" t="s">
        <v>185</v>
      </c>
      <c r="V61" s="826"/>
      <c r="W61" s="826"/>
      <c r="X61" s="826"/>
      <c r="Y61" s="826"/>
      <c r="Z61" s="347"/>
      <c r="AA61" s="314"/>
      <c r="AB61" s="746" t="s">
        <v>3</v>
      </c>
      <c r="AC61" s="342" t="s">
        <v>151</v>
      </c>
      <c r="AD61" s="343"/>
      <c r="AE61" s="264"/>
      <c r="AF61" s="88"/>
      <c r="AG61" s="88"/>
      <c r="AH61" s="344"/>
      <c r="AI61" s="348"/>
      <c r="AJ61" s="839"/>
      <c r="AK61" s="319"/>
      <c r="AL61" s="746" t="s">
        <v>3</v>
      </c>
      <c r="AM61" s="342" t="s">
        <v>151</v>
      </c>
      <c r="AN61" s="343"/>
      <c r="AO61" s="264"/>
      <c r="AP61" s="88"/>
      <c r="AQ61" s="88"/>
      <c r="AR61" s="344"/>
      <c r="AS61" s="348"/>
      <c r="AT61" s="902"/>
      <c r="AU61" s="902"/>
      <c r="AV61" s="902"/>
      <c r="AW61" s="807"/>
      <c r="AX61" s="806"/>
    </row>
    <row r="62" spans="1:50" ht="19.5" customHeight="1">
      <c r="A62" s="1164"/>
      <c r="B62" s="995"/>
      <c r="C62" s="349"/>
      <c r="D62" s="826"/>
      <c r="E62" s="826"/>
      <c r="F62" s="826"/>
      <c r="G62" s="826"/>
      <c r="H62" s="826"/>
      <c r="I62" s="350"/>
      <c r="J62" s="314"/>
      <c r="K62" s="746" t="s">
        <v>3</v>
      </c>
      <c r="L62" s="342" t="s">
        <v>118</v>
      </c>
      <c r="M62" s="343"/>
      <c r="N62" s="889"/>
      <c r="O62" s="890"/>
      <c r="P62" s="88"/>
      <c r="Q62" s="344"/>
      <c r="R62" s="345"/>
      <c r="S62" s="892"/>
      <c r="T62" s="351"/>
      <c r="U62" s="826"/>
      <c r="V62" s="826"/>
      <c r="W62" s="826"/>
      <c r="X62" s="826"/>
      <c r="Y62" s="826"/>
      <c r="Z62" s="352"/>
      <c r="AA62" s="314"/>
      <c r="AB62" s="746" t="s">
        <v>3</v>
      </c>
      <c r="AC62" s="342" t="s">
        <v>118</v>
      </c>
      <c r="AD62" s="343"/>
      <c r="AE62" s="889"/>
      <c r="AF62" s="890"/>
      <c r="AG62" s="88"/>
      <c r="AH62" s="344"/>
      <c r="AI62" s="348"/>
      <c r="AJ62" s="839"/>
      <c r="AK62" s="319"/>
      <c r="AL62" s="746" t="s">
        <v>3</v>
      </c>
      <c r="AM62" s="342" t="s">
        <v>118</v>
      </c>
      <c r="AN62" s="343"/>
      <c r="AO62" s="889"/>
      <c r="AP62" s="890"/>
      <c r="AQ62" s="88"/>
      <c r="AR62" s="344"/>
      <c r="AS62" s="348"/>
      <c r="AT62" s="902"/>
      <c r="AU62" s="902"/>
      <c r="AV62" s="902"/>
      <c r="AW62" s="807"/>
      <c r="AX62" s="806"/>
    </row>
    <row r="63" spans="1:50" ht="19.5" customHeight="1">
      <c r="A63" s="1164"/>
      <c r="B63" s="995"/>
      <c r="C63" s="349"/>
      <c r="D63" s="825" t="s">
        <v>186</v>
      </c>
      <c r="E63" s="826"/>
      <c r="F63" s="826"/>
      <c r="G63" s="826"/>
      <c r="H63" s="826"/>
      <c r="I63" s="350"/>
      <c r="J63" s="263" t="s">
        <v>93</v>
      </c>
      <c r="K63" s="264"/>
      <c r="L63" s="343"/>
      <c r="M63" s="343"/>
      <c r="N63" s="264"/>
      <c r="O63" s="88"/>
      <c r="P63" s="88"/>
      <c r="Q63" s="344"/>
      <c r="R63" s="345"/>
      <c r="S63" s="892"/>
      <c r="T63" s="351"/>
      <c r="U63" s="825" t="s">
        <v>186</v>
      </c>
      <c r="V63" s="826"/>
      <c r="W63" s="826"/>
      <c r="X63" s="826"/>
      <c r="Y63" s="826"/>
      <c r="Z63" s="352"/>
      <c r="AA63" s="263" t="s">
        <v>93</v>
      </c>
      <c r="AB63" s="264"/>
      <c r="AC63" s="343"/>
      <c r="AD63" s="343"/>
      <c r="AE63" s="264"/>
      <c r="AF63" s="88"/>
      <c r="AG63" s="88"/>
      <c r="AH63" s="344"/>
      <c r="AI63" s="348"/>
      <c r="AJ63" s="839"/>
      <c r="AK63" s="264" t="s">
        <v>93</v>
      </c>
      <c r="AL63" s="264"/>
      <c r="AM63" s="343"/>
      <c r="AN63" s="343"/>
      <c r="AO63" s="264"/>
      <c r="AP63" s="88"/>
      <c r="AQ63" s="88"/>
      <c r="AR63" s="344"/>
      <c r="AS63" s="348"/>
      <c r="AT63" s="902"/>
      <c r="AU63" s="902"/>
      <c r="AV63" s="902"/>
      <c r="AW63" s="807"/>
      <c r="AX63" s="806"/>
    </row>
    <row r="64" spans="1:50" ht="19.5" customHeight="1">
      <c r="A64" s="1164"/>
      <c r="B64" s="995"/>
      <c r="C64" s="353"/>
      <c r="D64" s="826"/>
      <c r="E64" s="826"/>
      <c r="F64" s="826"/>
      <c r="G64" s="826"/>
      <c r="H64" s="826"/>
      <c r="I64" s="354" ph="1"/>
      <c r="J64" s="745" t="s">
        <v>2</v>
      </c>
      <c r="K64" s="355" t="s">
        <v>91</v>
      </c>
      <c r="L64" s="356"/>
      <c r="M64" s="356"/>
      <c r="N64" s="88"/>
      <c r="O64" s="357"/>
      <c r="P64" s="88"/>
      <c r="Q64" s="344"/>
      <c r="R64" s="358">
        <f>_xlfn.IFS(AND(J64="□",J65="□"),0,AND(J64="☑",J65="□"),1,AND(J64="□",J65="☑"),2)</f>
        <v>1</v>
      </c>
      <c r="S64" s="892"/>
      <c r="T64" s="359"/>
      <c r="U64" s="826"/>
      <c r="V64" s="826"/>
      <c r="W64" s="826"/>
      <c r="X64" s="826"/>
      <c r="Y64" s="826"/>
      <c r="Z64" s="255" ph="1"/>
      <c r="AA64" s="745" t="s">
        <v>3</v>
      </c>
      <c r="AB64" s="355" t="s">
        <v>91</v>
      </c>
      <c r="AC64" s="356"/>
      <c r="AD64" s="356"/>
      <c r="AE64" s="88"/>
      <c r="AF64" s="357"/>
      <c r="AG64" s="88"/>
      <c r="AH64" s="344"/>
      <c r="AI64" s="360">
        <f>_xlfn.IFS(AND(AA64="□",AA65="□"),0,AND(AA64="☑",AA65="□"),1,AND(AA64="□",AA65="☑"),2)</f>
        <v>0</v>
      </c>
      <c r="AJ64" s="839"/>
      <c r="AK64" s="767" t="s">
        <v>3</v>
      </c>
      <c r="AL64" s="355" t="s">
        <v>91</v>
      </c>
      <c r="AM64" s="356"/>
      <c r="AN64" s="356"/>
      <c r="AO64" s="88"/>
      <c r="AP64" s="357"/>
      <c r="AQ64" s="88"/>
      <c r="AR64" s="344"/>
      <c r="AS64" s="360">
        <f>_xlfn.IFS(AND(AK64="□",AK65="□"),0,AND(AK64="☑",AK65="□"),1,AND(AK64="□",AK65="☑"),2)</f>
        <v>0</v>
      </c>
      <c r="AT64" s="902"/>
      <c r="AU64" s="902"/>
      <c r="AV64" s="902"/>
      <c r="AW64" s="807"/>
      <c r="AX64" s="806"/>
    </row>
    <row r="65" spans="1:50" ht="19.5" customHeight="1">
      <c r="A65" s="1164"/>
      <c r="B65" s="995"/>
      <c r="C65" s="361"/>
      <c r="D65" s="362"/>
      <c r="E65" s="363"/>
      <c r="F65" s="363"/>
      <c r="G65" s="363"/>
      <c r="H65" s="363"/>
      <c r="I65" s="364"/>
      <c r="J65" s="745" t="s">
        <v>3</v>
      </c>
      <c r="K65" s="342" t="s">
        <v>92</v>
      </c>
      <c r="L65" s="343"/>
      <c r="M65" s="343"/>
      <c r="N65" s="88"/>
      <c r="O65" s="88"/>
      <c r="P65" s="88"/>
      <c r="Q65" s="344"/>
      <c r="R65" s="358"/>
      <c r="S65" s="892"/>
      <c r="T65" s="365"/>
      <c r="U65" s="366"/>
      <c r="V65" s="367"/>
      <c r="W65" s="367"/>
      <c r="X65" s="367"/>
      <c r="Y65" s="367"/>
      <c r="Z65" s="368"/>
      <c r="AA65" s="745" t="s">
        <v>3</v>
      </c>
      <c r="AB65" s="342" t="s">
        <v>92</v>
      </c>
      <c r="AC65" s="343"/>
      <c r="AD65" s="343"/>
      <c r="AE65" s="88"/>
      <c r="AF65" s="88"/>
      <c r="AG65" s="88"/>
      <c r="AH65" s="344"/>
      <c r="AI65" s="360"/>
      <c r="AJ65" s="839"/>
      <c r="AK65" s="767" t="s">
        <v>3</v>
      </c>
      <c r="AL65" s="342" t="s">
        <v>92</v>
      </c>
      <c r="AM65" s="343"/>
      <c r="AN65" s="343"/>
      <c r="AO65" s="88"/>
      <c r="AP65" s="88"/>
      <c r="AQ65" s="88"/>
      <c r="AR65" s="344"/>
      <c r="AS65" s="360"/>
      <c r="AT65" s="902"/>
      <c r="AU65" s="902"/>
      <c r="AV65" s="902"/>
      <c r="AW65" s="807"/>
      <c r="AX65" s="806"/>
    </row>
    <row r="66" spans="1:50" ht="19.5" customHeight="1">
      <c r="A66" s="1164"/>
      <c r="B66" s="995"/>
      <c r="C66" s="353"/>
      <c r="D66" s="363"/>
      <c r="E66" s="363"/>
      <c r="F66" s="363"/>
      <c r="G66" s="363"/>
      <c r="H66" s="363"/>
      <c r="I66" s="369"/>
      <c r="J66" s="263" t="s">
        <v>267</v>
      </c>
      <c r="K66" s="264"/>
      <c r="L66" s="343"/>
      <c r="M66" s="343"/>
      <c r="N66" s="88"/>
      <c r="O66" s="370" t="str">
        <f>IF(O67="","",IFERROR(IF(DATEDIF(O67,$K$14,"M")&lt;6,"レポート記入日から6ヵ月未満になっていませんか？",""),""))</f>
        <v/>
      </c>
      <c r="P66" s="371"/>
      <c r="Q66" s="344"/>
      <c r="R66" s="317"/>
      <c r="S66" s="892"/>
      <c r="T66" s="359"/>
      <c r="U66" s="367"/>
      <c r="V66" s="367"/>
      <c r="W66" s="367"/>
      <c r="X66" s="367"/>
      <c r="Y66" s="367"/>
      <c r="Z66" s="372"/>
      <c r="AA66" s="263" t="s">
        <v>267</v>
      </c>
      <c r="AB66" s="264"/>
      <c r="AC66" s="343"/>
      <c r="AD66" s="343"/>
      <c r="AE66" s="88"/>
      <c r="AF66" s="370" t="str">
        <f>IF(AF67="","",IFERROR(IF(DATEDIF(AF67,$K$14,"M")&lt;6,"レポート記入日から6ヵ月未満になっていませんか？",""),""))</f>
        <v/>
      </c>
      <c r="AG66" s="371"/>
      <c r="AH66" s="344"/>
      <c r="AI66" s="318"/>
      <c r="AJ66" s="839"/>
      <c r="AK66" s="264" t="s">
        <v>267</v>
      </c>
      <c r="AL66" s="264"/>
      <c r="AM66" s="343"/>
      <c r="AN66" s="343"/>
      <c r="AO66" s="88"/>
      <c r="AP66" s="370" t="str">
        <f>IF(AP67="","",IFERROR(IF(DATEDIF(AP67,$K$14,"M")&lt;6,"レポート記入日から6ヵ月未満になっていませんか？",""),""))</f>
        <v/>
      </c>
      <c r="AQ66" s="371"/>
      <c r="AR66" s="344"/>
      <c r="AS66" s="318"/>
      <c r="AT66" s="902"/>
      <c r="AU66" s="902"/>
      <c r="AV66" s="902"/>
      <c r="AW66" s="807"/>
      <c r="AX66" s="806"/>
    </row>
    <row r="67" spans="1:50" ht="19.5" customHeight="1">
      <c r="A67" s="1164"/>
      <c r="B67" s="995"/>
      <c r="C67" s="373"/>
      <c r="D67" s="1060"/>
      <c r="E67" s="1061"/>
      <c r="F67" s="1061"/>
      <c r="G67" s="1061"/>
      <c r="H67" s="1061"/>
      <c r="I67" s="369"/>
      <c r="J67" s="745" t="s">
        <v>2</v>
      </c>
      <c r="K67" s="374" t="s">
        <v>96</v>
      </c>
      <c r="M67" s="266"/>
      <c r="N67" s="375" t="s">
        <v>98</v>
      </c>
      <c r="O67" s="749"/>
      <c r="P67" s="376"/>
      <c r="Q67" s="344"/>
      <c r="R67" s="358">
        <f>_xlfn.IFS(AND(J67="□",J68="□",J69="□"),0,AND(J67="☑",J68="□",J69="□"),1,AND(J67="□",J68="☑",J69="□"),2,AND(J67="□",J68="□",J69="☑"),3)</f>
        <v>1</v>
      </c>
      <c r="S67" s="892"/>
      <c r="T67" s="377"/>
      <c r="U67" s="952"/>
      <c r="V67" s="953"/>
      <c r="W67" s="953"/>
      <c r="X67" s="953"/>
      <c r="Y67" s="953"/>
      <c r="Z67" s="372"/>
      <c r="AA67" s="745" t="s">
        <v>3</v>
      </c>
      <c r="AB67" s="374" t="s">
        <v>96</v>
      </c>
      <c r="AC67" s="90"/>
      <c r="AD67" s="266"/>
      <c r="AE67" s="375" t="s">
        <v>98</v>
      </c>
      <c r="AF67" s="749"/>
      <c r="AG67" s="376"/>
      <c r="AH67" s="344"/>
      <c r="AI67" s="360">
        <f>_xlfn.IFS(AND(AA67="□",AA68="□",AA69="□"),0,AND(AA67="☑",AA68="□",AA69="□"),1,AND(AA67="□",AA68="☑",AA69="□"),2,AND(AA67="□",AA68="□",AA69="☑"),3)</f>
        <v>0</v>
      </c>
      <c r="AJ67" s="839"/>
      <c r="AK67" s="767" t="s">
        <v>3</v>
      </c>
      <c r="AL67" s="374" t="s">
        <v>96</v>
      </c>
      <c r="AM67" s="90"/>
      <c r="AN67" s="266"/>
      <c r="AO67" s="375" t="s">
        <v>98</v>
      </c>
      <c r="AP67" s="749"/>
      <c r="AQ67" s="376"/>
      <c r="AR67" s="344"/>
      <c r="AS67" s="360">
        <f>_xlfn.IFS(AND(AK67="□",AK68="□",AK69="□"),0,AND(AK67="☑",AK68="□",AK69="□"),1,AND(AK67="□",AK68="☑",AK69="□"),2,AND(AK67="□",AK68="□",AK69="☑"),3)</f>
        <v>0</v>
      </c>
      <c r="AT67" s="902"/>
      <c r="AU67" s="902"/>
      <c r="AV67" s="902"/>
      <c r="AW67" s="807"/>
      <c r="AX67" s="806"/>
    </row>
    <row r="68" spans="1:50" ht="19.5" customHeight="1">
      <c r="A68" s="1164"/>
      <c r="B68" s="995"/>
      <c r="C68" s="379"/>
      <c r="D68" s="1061"/>
      <c r="E68" s="1061"/>
      <c r="F68" s="1061"/>
      <c r="G68" s="1061"/>
      <c r="H68" s="1061"/>
      <c r="I68" s="369"/>
      <c r="J68" s="745" t="s">
        <v>3</v>
      </c>
      <c r="K68" s="374" t="s">
        <v>94</v>
      </c>
      <c r="M68" s="266"/>
      <c r="N68" s="380" t="s">
        <v>194</v>
      </c>
      <c r="O68" s="264"/>
      <c r="P68" s="264"/>
      <c r="Q68" s="381"/>
      <c r="R68" s="336"/>
      <c r="S68" s="892"/>
      <c r="T68" s="382"/>
      <c r="U68" s="953"/>
      <c r="V68" s="953"/>
      <c r="W68" s="953"/>
      <c r="X68" s="953"/>
      <c r="Y68" s="953"/>
      <c r="Z68" s="372"/>
      <c r="AA68" s="745" t="s">
        <v>3</v>
      </c>
      <c r="AB68" s="374" t="s">
        <v>94</v>
      </c>
      <c r="AC68" s="90"/>
      <c r="AD68" s="266"/>
      <c r="AE68" s="380" t="s">
        <v>194</v>
      </c>
      <c r="AF68" s="264"/>
      <c r="AG68" s="264"/>
      <c r="AH68" s="381"/>
      <c r="AI68" s="337"/>
      <c r="AJ68" s="839"/>
      <c r="AK68" s="767" t="s">
        <v>3</v>
      </c>
      <c r="AL68" s="374" t="s">
        <v>94</v>
      </c>
      <c r="AM68" s="90"/>
      <c r="AN68" s="266"/>
      <c r="AO68" s="380" t="s">
        <v>194</v>
      </c>
      <c r="AP68" s="264"/>
      <c r="AQ68" s="264"/>
      <c r="AR68" s="381"/>
      <c r="AS68" s="337"/>
      <c r="AT68" s="902"/>
      <c r="AU68" s="902"/>
      <c r="AV68" s="902"/>
      <c r="AW68" s="807"/>
      <c r="AX68" s="806"/>
    </row>
    <row r="69" spans="1:50" ht="19.5" customHeight="1">
      <c r="A69" s="1164"/>
      <c r="B69" s="995"/>
      <c r="C69" s="383"/>
      <c r="D69" s="369"/>
      <c r="E69" s="369"/>
      <c r="F69" s="369"/>
      <c r="G69" s="369"/>
      <c r="H69" s="369"/>
      <c r="I69" s="369"/>
      <c r="J69" s="745" t="s">
        <v>3</v>
      </c>
      <c r="K69" s="374" t="s">
        <v>33</v>
      </c>
      <c r="M69" s="266"/>
      <c r="N69" s="264"/>
      <c r="O69" s="267"/>
      <c r="P69" s="267"/>
      <c r="Q69" s="384"/>
      <c r="R69" s="345"/>
      <c r="S69" s="892"/>
      <c r="T69" s="385"/>
      <c r="U69" s="372"/>
      <c r="V69" s="372"/>
      <c r="W69" s="372"/>
      <c r="X69" s="372"/>
      <c r="Y69" s="372"/>
      <c r="Z69" s="372"/>
      <c r="AA69" s="745" t="s">
        <v>3</v>
      </c>
      <c r="AB69" s="374" t="s">
        <v>33</v>
      </c>
      <c r="AC69" s="90"/>
      <c r="AD69" s="266"/>
      <c r="AE69" s="264"/>
      <c r="AF69" s="267"/>
      <c r="AG69" s="267"/>
      <c r="AH69" s="384"/>
      <c r="AI69" s="348"/>
      <c r="AJ69" s="839"/>
      <c r="AK69" s="767" t="s">
        <v>3</v>
      </c>
      <c r="AL69" s="374" t="s">
        <v>33</v>
      </c>
      <c r="AM69" s="90"/>
      <c r="AN69" s="266"/>
      <c r="AO69" s="264"/>
      <c r="AP69" s="267"/>
      <c r="AQ69" s="267"/>
      <c r="AR69" s="384"/>
      <c r="AS69" s="348"/>
      <c r="AT69" s="902"/>
      <c r="AU69" s="902"/>
      <c r="AV69" s="902"/>
      <c r="AW69" s="246"/>
      <c r="AX69" s="247"/>
    </row>
    <row r="70" spans="1:50" ht="19.5" customHeight="1">
      <c r="A70" s="1164"/>
      <c r="B70" s="995"/>
      <c r="C70" s="383"/>
      <c r="D70" s="369"/>
      <c r="E70" s="369"/>
      <c r="F70" s="369"/>
      <c r="G70" s="369"/>
      <c r="H70" s="369"/>
      <c r="I70" s="369"/>
      <c r="J70" s="263" t="s">
        <v>99</v>
      </c>
      <c r="K70" s="264"/>
      <c r="L70" s="265"/>
      <c r="M70" s="266"/>
      <c r="N70" s="264"/>
      <c r="O70" s="267"/>
      <c r="P70" s="267"/>
      <c r="Q70" s="268" t="str">
        <f>IF(ISNUMBER(Q71),"","必要項目が正しく選択されていません")</f>
        <v/>
      </c>
      <c r="R70" s="345"/>
      <c r="S70" s="892"/>
      <c r="T70" s="385"/>
      <c r="U70" s="372"/>
      <c r="V70" s="372"/>
      <c r="W70" s="372"/>
      <c r="X70" s="372"/>
      <c r="Y70" s="372"/>
      <c r="Z70" s="372"/>
      <c r="AA70" s="386" t="s">
        <v>236</v>
      </c>
      <c r="AB70" s="264"/>
      <c r="AC70" s="265"/>
      <c r="AD70" s="266"/>
      <c r="AE70" s="264"/>
      <c r="AF70" s="267"/>
      <c r="AG70" s="267"/>
      <c r="AH70" s="268" t="str">
        <f>IF(ISNUMBER(AH71),"","必要項目が正しく選択されていません")</f>
        <v/>
      </c>
      <c r="AI70" s="348"/>
      <c r="AJ70" s="839"/>
      <c r="AK70" s="387" t="s">
        <v>99</v>
      </c>
      <c r="AL70" s="264"/>
      <c r="AM70" s="265"/>
      <c r="AN70" s="266"/>
      <c r="AO70" s="264"/>
      <c r="AP70" s="267"/>
      <c r="AQ70" s="267"/>
      <c r="AR70" s="268" t="str">
        <f>IF(ISNUMBER(AR71),"","必要項目が正しく選択されていません")</f>
        <v/>
      </c>
      <c r="AS70" s="348"/>
      <c r="AT70" s="902"/>
      <c r="AU70" s="902"/>
      <c r="AV70" s="902"/>
      <c r="AW70" s="246"/>
      <c r="AX70" s="247"/>
    </row>
    <row r="71" spans="1:50" ht="41.1" customHeight="1">
      <c r="A71" s="1164"/>
      <c r="B71" s="995"/>
      <c r="C71" s="1177"/>
      <c r="D71" s="1178"/>
      <c r="E71" s="1178"/>
      <c r="F71" s="1178"/>
      <c r="G71" s="1178"/>
      <c r="H71" s="1178"/>
      <c r="I71" s="1179"/>
      <c r="J71" s="263"/>
      <c r="K71" s="821"/>
      <c r="L71" s="821"/>
      <c r="M71" s="821"/>
      <c r="N71" s="821"/>
      <c r="O71" s="821"/>
      <c r="P71" s="267"/>
      <c r="Q71" s="272">
        <f>_xlfn.IFS(J53="☑",1,AND(R55=0,R56=0),1,AND(R55=0,R56=11),1,AND(R55=11,R56=11,R64=1,R67=1),5,AND(R55=11,R56=11,R64=1,R67=2),3,AND(R55=11,R56=11,R64=1,R67=3),1,AND(R55=11,R56=11,R64=2,R67=1),3,AND(R55=11,R56=11,R64=2,R67=2),3,AND(R55=11,R56=11,R64=2,R67=3),1,AND(R55=11,R56=0,R64=1,R67=1),3,AND(R55=11,R56=0,R64=1,R67=2),3,AND(R55=11,R56=0,R64=1,R67=3),1,AND(R55=11,R56=0,R64=2,R67=1),3,AND(R55=11,R56=0,R64=2,R67=2),3,AND(R55=11,R56=0,R64=2,R67=3),1)</f>
        <v>5</v>
      </c>
      <c r="R71" s="336"/>
      <c r="S71" s="892"/>
      <c r="T71" s="954"/>
      <c r="U71" s="955"/>
      <c r="V71" s="955"/>
      <c r="W71" s="955"/>
      <c r="X71" s="955"/>
      <c r="Y71" s="955"/>
      <c r="Z71" s="956"/>
      <c r="AA71" s="263"/>
      <c r="AB71" s="264"/>
      <c r="AC71" s="836"/>
      <c r="AD71" s="837"/>
      <c r="AE71" s="837"/>
      <c r="AF71" s="837"/>
      <c r="AG71" s="267"/>
      <c r="AH71" s="272">
        <f>_xlfn.IFS(AA52="☑",Q71,AA53="☑",1,AND(AI55=0,AI56=0),1,AND(AI55=0,AI56=11),1,AND(AI55=11,AI56=11,AI64=1,AI67=1),5,AND(AI55=11,AI56=11,AI64=1,AI67=2),3,AND(AI55=11,AI56=11,AI64=1,AI67=3),1,AND(AI55=11,AI56=11,AI64=2,AI67=1),3,AND(AI55=11,AI56=11,AI64=2,AI67=2),3,AND(AI55=11,AI56=11,AI64=2,AI67=3),1,AND(AI55=11,AI56=0,AI64=1,AI67=1),3,AND(AI55=11,AI56=0,AI64=1,AI67=2),3,AND(AI55=11,AI56=0,AI64=1,AI67=3),1,AND(AI55=11,AI56=0,AI64=2,AI67=1),3,AND(AI55=11,AI56=0,AI64=2,AI67=2),3,AND(AI55=11,AI56=0,AI64=2,AI67=3),1)</f>
        <v>5</v>
      </c>
      <c r="AI71" s="337"/>
      <c r="AJ71" s="839"/>
      <c r="AK71" s="264"/>
      <c r="AL71" s="264"/>
      <c r="AM71" s="836"/>
      <c r="AN71" s="837"/>
      <c r="AO71" s="837"/>
      <c r="AP71" s="837"/>
      <c r="AQ71" s="267"/>
      <c r="AR71" s="269">
        <f>_xlfn.IFS(AK52="☑",Q71,AN52="☑",AH71,AK53="☑",1,AND(AS55=0,AS56=0),1,AND(AS55=0,AS56=11),1,AND(AS55=11,AS56=11,AS64=1,AS67=1),5,AND(AS55=11,AS56=11,AS64=1,AS67=2),3,AND(AS55=11,AS56=11,AS64=1,AS67=3),1,AND(AS55=11,AS56=11,AS64=2,AS67=1),3,AND(AS55=11,AS56=11,AS64=2,AS67=2),3,AND(AS55=11,AS56=11,AS64=2,AS67=3),1,AND(AS55=11,AS56=0,AS64=1,AS67=1),3,AND(AS55=11,AS56=0,AS64=1,AS67=2),3,AND(AS55=11,AS56=0,AS64=1,AS67=3),1,AND(AS55=11,AS56=0,AS64=2,AS67=1),3,AND(AS55=11,AS56=0,AS64=2,AS67=2),3,AND(AS55=11,AS56=0,AS64=2,AS67=3),1)</f>
        <v>5</v>
      </c>
      <c r="AS71" s="337"/>
      <c r="AT71" s="902"/>
      <c r="AU71" s="902"/>
      <c r="AV71" s="902"/>
      <c r="AW71" s="246"/>
      <c r="AX71" s="247"/>
    </row>
    <row r="72" spans="1:50" ht="15" customHeight="1" thickBot="1">
      <c r="A72" s="1165"/>
      <c r="B72" s="1059"/>
      <c r="C72" s="1180"/>
      <c r="D72" s="1181"/>
      <c r="E72" s="1181"/>
      <c r="F72" s="1181"/>
      <c r="G72" s="1181"/>
      <c r="H72" s="1181"/>
      <c r="I72" s="1182"/>
      <c r="J72" s="394"/>
      <c r="K72" s="395"/>
      <c r="L72" s="396"/>
      <c r="M72" s="396"/>
      <c r="N72" s="396"/>
      <c r="O72" s="396"/>
      <c r="P72" s="396"/>
      <c r="Q72" s="397" t="s">
        <v>1</v>
      </c>
      <c r="R72" s="398"/>
      <c r="S72" s="1013"/>
      <c r="T72" s="957"/>
      <c r="U72" s="958"/>
      <c r="V72" s="958"/>
      <c r="W72" s="958"/>
      <c r="X72" s="958"/>
      <c r="Y72" s="958"/>
      <c r="Z72" s="959"/>
      <c r="AA72" s="394"/>
      <c r="AB72" s="395"/>
      <c r="AC72" s="396"/>
      <c r="AD72" s="396"/>
      <c r="AE72" s="396"/>
      <c r="AF72" s="396"/>
      <c r="AG72" s="396"/>
      <c r="AH72" s="397" t="s">
        <v>1</v>
      </c>
      <c r="AI72" s="399"/>
      <c r="AJ72" s="840"/>
      <c r="AK72" s="395"/>
      <c r="AL72" s="395"/>
      <c r="AM72" s="396"/>
      <c r="AN72" s="396"/>
      <c r="AO72" s="396"/>
      <c r="AP72" s="396"/>
      <c r="AQ72" s="396"/>
      <c r="AR72" s="397" t="s">
        <v>1</v>
      </c>
      <c r="AS72" s="399"/>
      <c r="AT72" s="1057"/>
      <c r="AU72" s="1057"/>
      <c r="AV72" s="1057"/>
      <c r="AW72" s="400"/>
      <c r="AX72" s="401"/>
    </row>
    <row r="73" spans="1:50" ht="29.25" customHeight="1">
      <c r="A73" s="1183"/>
      <c r="B73" s="983" t="s">
        <v>73</v>
      </c>
      <c r="C73" s="975" t="s">
        <v>95</v>
      </c>
      <c r="D73" s="986"/>
      <c r="E73" s="986"/>
      <c r="F73" s="986"/>
      <c r="G73" s="986"/>
      <c r="H73" s="986"/>
      <c r="I73" s="987"/>
      <c r="J73" s="402"/>
      <c r="K73" s="403"/>
      <c r="L73" s="404"/>
      <c r="M73" s="404"/>
      <c r="N73" s="404"/>
      <c r="O73" s="404"/>
      <c r="P73" s="404"/>
      <c r="Q73" s="405"/>
      <c r="R73" s="406"/>
      <c r="S73" s="1049" t="s">
        <v>73</v>
      </c>
      <c r="T73" s="942" t="s">
        <v>95</v>
      </c>
      <c r="U73" s="960"/>
      <c r="V73" s="960"/>
      <c r="W73" s="960"/>
      <c r="X73" s="960"/>
      <c r="Y73" s="960"/>
      <c r="Z73" s="961"/>
      <c r="AA73" s="758" t="s">
        <v>2</v>
      </c>
      <c r="AB73" s="407" t="s">
        <v>195</v>
      </c>
      <c r="AC73" s="408"/>
      <c r="AD73" s="408"/>
      <c r="AE73" s="408"/>
      <c r="AF73" s="408"/>
      <c r="AG73" s="408"/>
      <c r="AH73" s="409"/>
      <c r="AI73" s="406"/>
      <c r="AJ73" s="1038" t="s">
        <v>290</v>
      </c>
      <c r="AK73" s="758" t="s">
        <v>3</v>
      </c>
      <c r="AL73" s="407" t="s">
        <v>222</v>
      </c>
      <c r="AM73" s="408"/>
      <c r="AN73" s="768" t="s">
        <v>2</v>
      </c>
      <c r="AO73" s="410" t="s">
        <v>221</v>
      </c>
      <c r="AP73" s="408"/>
      <c r="AQ73" s="408"/>
      <c r="AR73" s="409"/>
      <c r="AS73" s="406"/>
      <c r="AT73" s="411"/>
      <c r="AU73" s="411"/>
      <c r="AV73" s="411"/>
      <c r="AW73" s="412"/>
      <c r="AX73" s="413"/>
    </row>
    <row r="74" spans="1:50" ht="28.5" customHeight="1">
      <c r="A74" s="1184"/>
      <c r="B74" s="984"/>
      <c r="C74" s="988"/>
      <c r="D74" s="988"/>
      <c r="E74" s="988"/>
      <c r="F74" s="988"/>
      <c r="G74" s="988"/>
      <c r="H74" s="988"/>
      <c r="I74" s="989"/>
      <c r="J74" s="744" t="s">
        <v>3</v>
      </c>
      <c r="K74" s="93" t="str">
        <f>IF(K13="銀の認定【新規】","取組無し、または添付資料無し（初回のみ　※添付資料ない場合は採点対象外）","取組無し")</f>
        <v>取組無し</v>
      </c>
      <c r="L74" s="237"/>
      <c r="M74" s="237"/>
      <c r="N74" s="315"/>
      <c r="O74" s="320"/>
      <c r="P74" s="320"/>
      <c r="Q74" s="414"/>
      <c r="R74" s="415"/>
      <c r="S74" s="935"/>
      <c r="T74" s="962"/>
      <c r="U74" s="962"/>
      <c r="V74" s="962"/>
      <c r="W74" s="962"/>
      <c r="X74" s="962"/>
      <c r="Y74" s="962"/>
      <c r="Z74" s="963"/>
      <c r="AA74" s="744" t="s">
        <v>3</v>
      </c>
      <c r="AB74" s="93" t="str">
        <f>IF(K13="銀の認定【新規】","取組無し、または添付資料無し（初回のみ　※添付資料ない場合は採点対象外）","取組無し")</f>
        <v>取組無し</v>
      </c>
      <c r="AC74" s="237"/>
      <c r="AD74" s="237"/>
      <c r="AE74" s="315"/>
      <c r="AF74" s="320"/>
      <c r="AG74" s="320"/>
      <c r="AH74" s="416"/>
      <c r="AI74" s="415"/>
      <c r="AJ74" s="906"/>
      <c r="AK74" s="746" t="s">
        <v>3</v>
      </c>
      <c r="AL74" s="93" t="str">
        <f>IF(K13="銀の認定【新規】","取組無し、または添付資料無し（初回のみ　※添付資料ない場合は採点対象外）","取組無し")</f>
        <v>取組無し</v>
      </c>
      <c r="AM74" s="237"/>
      <c r="AN74" s="237"/>
      <c r="AO74" s="315"/>
      <c r="AP74" s="320"/>
      <c r="AQ74" s="320"/>
      <c r="AR74" s="416"/>
      <c r="AS74" s="415"/>
      <c r="AT74" s="904">
        <f>Q96</f>
        <v>5</v>
      </c>
      <c r="AU74" s="904">
        <f>AH96</f>
        <v>5</v>
      </c>
      <c r="AV74" s="904">
        <f>AR96</f>
        <v>5</v>
      </c>
      <c r="AW74" s="816" t="s">
        <v>422</v>
      </c>
      <c r="AX74" s="817"/>
    </row>
    <row r="75" spans="1:50" ht="19.5" customHeight="1">
      <c r="A75" s="1184"/>
      <c r="B75" s="984"/>
      <c r="C75" s="988"/>
      <c r="D75" s="988"/>
      <c r="E75" s="988"/>
      <c r="F75" s="988"/>
      <c r="G75" s="988"/>
      <c r="H75" s="988"/>
      <c r="I75" s="989"/>
      <c r="J75" s="848" t="s">
        <v>97</v>
      </c>
      <c r="K75" s="835"/>
      <c r="L75" s="835"/>
      <c r="M75" s="240"/>
      <c r="N75" s="315"/>
      <c r="O75" s="321"/>
      <c r="P75" s="321"/>
      <c r="Q75" s="321"/>
      <c r="R75" s="417"/>
      <c r="S75" s="935"/>
      <c r="T75" s="962"/>
      <c r="U75" s="962"/>
      <c r="V75" s="962"/>
      <c r="W75" s="962"/>
      <c r="X75" s="962"/>
      <c r="Y75" s="962"/>
      <c r="Z75" s="963"/>
      <c r="AA75" s="848" t="s">
        <v>97</v>
      </c>
      <c r="AB75" s="835"/>
      <c r="AC75" s="835"/>
      <c r="AD75" s="240"/>
      <c r="AE75" s="315"/>
      <c r="AF75" s="321"/>
      <c r="AG75" s="321"/>
      <c r="AH75" s="322"/>
      <c r="AI75" s="417"/>
      <c r="AJ75" s="906"/>
      <c r="AK75" s="835" t="s">
        <v>97</v>
      </c>
      <c r="AL75" s="835"/>
      <c r="AM75" s="835"/>
      <c r="AN75" s="240"/>
      <c r="AO75" s="315"/>
      <c r="AP75" s="321"/>
      <c r="AQ75" s="321"/>
      <c r="AR75" s="322"/>
      <c r="AS75" s="417"/>
      <c r="AT75" s="1017"/>
      <c r="AU75" s="1017"/>
      <c r="AV75" s="1017"/>
      <c r="AW75" s="809" t="s">
        <v>63</v>
      </c>
      <c r="AX75" s="810"/>
    </row>
    <row r="76" spans="1:50" ht="19.5" customHeight="1">
      <c r="A76" s="1184"/>
      <c r="B76" s="984"/>
      <c r="C76" s="988"/>
      <c r="D76" s="988"/>
      <c r="E76" s="988"/>
      <c r="F76" s="988"/>
      <c r="G76" s="988"/>
      <c r="H76" s="988"/>
      <c r="I76" s="989"/>
      <c r="J76" s="748" t="s">
        <v>2</v>
      </c>
      <c r="K76" s="93" t="s">
        <v>188</v>
      </c>
      <c r="L76" s="93"/>
      <c r="M76" s="93"/>
      <c r="N76" s="315"/>
      <c r="O76" s="315"/>
      <c r="P76" s="315"/>
      <c r="Q76" s="335"/>
      <c r="R76" s="419"/>
      <c r="S76" s="935"/>
      <c r="T76" s="962"/>
      <c r="U76" s="962"/>
      <c r="V76" s="962"/>
      <c r="W76" s="962"/>
      <c r="X76" s="962"/>
      <c r="Y76" s="962"/>
      <c r="Z76" s="963"/>
      <c r="AA76" s="748" t="s">
        <v>3</v>
      </c>
      <c r="AB76" s="93" t="s">
        <v>188</v>
      </c>
      <c r="AE76" s="315"/>
      <c r="AF76" s="315"/>
      <c r="AG76" s="315"/>
      <c r="AH76" s="335"/>
      <c r="AI76" s="419"/>
      <c r="AJ76" s="906"/>
      <c r="AK76" s="752" t="s">
        <v>3</v>
      </c>
      <c r="AL76" s="93" t="s">
        <v>188</v>
      </c>
      <c r="AO76" s="315"/>
      <c r="AP76" s="315"/>
      <c r="AQ76" s="315"/>
      <c r="AR76" s="335"/>
      <c r="AS76" s="419"/>
      <c r="AT76" s="1017"/>
      <c r="AU76" s="1017"/>
      <c r="AV76" s="1017"/>
      <c r="AW76" s="811"/>
      <c r="AX76" s="812"/>
    </row>
    <row r="77" spans="1:50" ht="19.5" customHeight="1">
      <c r="A77" s="1184"/>
      <c r="B77" s="984"/>
      <c r="C77" s="988"/>
      <c r="D77" s="988"/>
      <c r="E77" s="988"/>
      <c r="F77" s="988"/>
      <c r="G77" s="988"/>
      <c r="H77" s="988"/>
      <c r="I77" s="989"/>
      <c r="J77" s="418"/>
      <c r="K77" s="421" t="s">
        <v>167</v>
      </c>
      <c r="L77" s="240"/>
      <c r="N77" s="315"/>
      <c r="O77" s="422"/>
      <c r="P77" s="315"/>
      <c r="Q77" s="335"/>
      <c r="R77" s="423"/>
      <c r="S77" s="935"/>
      <c r="T77" s="962"/>
      <c r="U77" s="962"/>
      <c r="V77" s="962"/>
      <c r="W77" s="962"/>
      <c r="X77" s="962"/>
      <c r="Y77" s="962"/>
      <c r="Z77" s="963"/>
      <c r="AA77" s="418"/>
      <c r="AB77" s="421" t="s">
        <v>167</v>
      </c>
      <c r="AC77" s="240"/>
      <c r="AD77" s="90"/>
      <c r="AE77" s="315"/>
      <c r="AF77" s="422"/>
      <c r="AG77" s="315"/>
      <c r="AH77" s="335"/>
      <c r="AI77" s="326"/>
      <c r="AJ77" s="906"/>
      <c r="AK77" s="420"/>
      <c r="AL77" s="421" t="s">
        <v>167</v>
      </c>
      <c r="AM77" s="240"/>
      <c r="AN77" s="90"/>
      <c r="AO77" s="315"/>
      <c r="AP77" s="422"/>
      <c r="AQ77" s="315"/>
      <c r="AR77" s="335"/>
      <c r="AS77" s="326"/>
      <c r="AT77" s="1017"/>
      <c r="AU77" s="1017"/>
      <c r="AV77" s="1017"/>
      <c r="AW77" s="811"/>
      <c r="AX77" s="812"/>
    </row>
    <row r="78" spans="1:50" ht="19.5" customHeight="1">
      <c r="A78" s="1184"/>
      <c r="B78" s="984"/>
      <c r="C78" s="988"/>
      <c r="D78" s="988"/>
      <c r="E78" s="988"/>
      <c r="F78" s="988"/>
      <c r="G78" s="988"/>
      <c r="H78" s="988"/>
      <c r="I78" s="989"/>
      <c r="J78" s="418"/>
      <c r="K78" s="746" t="s">
        <v>3</v>
      </c>
      <c r="L78" s="424" t="s">
        <v>169</v>
      </c>
      <c r="M78" s="93"/>
      <c r="N78" s="315"/>
      <c r="O78" s="315"/>
      <c r="P78" s="315"/>
      <c r="Q78" s="335"/>
      <c r="R78" s="227"/>
      <c r="S78" s="935"/>
      <c r="T78" s="962"/>
      <c r="U78" s="962"/>
      <c r="V78" s="962"/>
      <c r="W78" s="962"/>
      <c r="X78" s="962"/>
      <c r="Y78" s="962"/>
      <c r="Z78" s="963"/>
      <c r="AA78" s="418"/>
      <c r="AB78" s="746" t="s">
        <v>3</v>
      </c>
      <c r="AC78" s="424" t="s">
        <v>169</v>
      </c>
      <c r="AE78" s="315"/>
      <c r="AF78" s="315"/>
      <c r="AG78" s="315"/>
      <c r="AH78" s="335"/>
      <c r="AI78" s="318"/>
      <c r="AJ78" s="906"/>
      <c r="AK78" s="420"/>
      <c r="AL78" s="746" t="s">
        <v>3</v>
      </c>
      <c r="AM78" s="424" t="s">
        <v>169</v>
      </c>
      <c r="AO78" s="315"/>
      <c r="AP78" s="315"/>
      <c r="AQ78" s="315"/>
      <c r="AR78" s="335"/>
      <c r="AS78" s="318"/>
      <c r="AT78" s="1017"/>
      <c r="AU78" s="1017"/>
      <c r="AV78" s="1017"/>
      <c r="AW78" s="811"/>
      <c r="AX78" s="812"/>
    </row>
    <row r="79" spans="1:50" ht="19.5" customHeight="1">
      <c r="A79" s="1184"/>
      <c r="B79" s="984"/>
      <c r="C79" s="369"/>
      <c r="D79" s="369"/>
      <c r="E79" s="369"/>
      <c r="F79" s="369"/>
      <c r="G79" s="369"/>
      <c r="H79" s="369"/>
      <c r="I79" s="425"/>
      <c r="J79" s="418"/>
      <c r="K79" s="746" t="s">
        <v>3</v>
      </c>
      <c r="L79" s="424" t="s">
        <v>168</v>
      </c>
      <c r="M79" s="93"/>
      <c r="N79" s="315"/>
      <c r="O79" s="315"/>
      <c r="P79" s="315"/>
      <c r="Q79" s="335"/>
      <c r="R79" s="423">
        <f>_xlfn.IFS(J76="□",0,J76="☑",11)</f>
        <v>11</v>
      </c>
      <c r="S79" s="935"/>
      <c r="T79" s="372"/>
      <c r="U79" s="372"/>
      <c r="V79" s="372"/>
      <c r="W79" s="372"/>
      <c r="X79" s="372"/>
      <c r="Y79" s="372"/>
      <c r="Z79" s="426"/>
      <c r="AA79" s="418"/>
      <c r="AB79" s="746" t="s">
        <v>3</v>
      </c>
      <c r="AC79" s="424" t="s">
        <v>168</v>
      </c>
      <c r="AE79" s="315"/>
      <c r="AF79" s="315"/>
      <c r="AG79" s="315"/>
      <c r="AH79" s="335"/>
      <c r="AI79" s="326">
        <f>_xlfn.IFS(AA76="□",0,AA76="☑",11)</f>
        <v>0</v>
      </c>
      <c r="AJ79" s="906"/>
      <c r="AK79" s="420"/>
      <c r="AL79" s="746" t="s">
        <v>3</v>
      </c>
      <c r="AM79" s="424" t="s">
        <v>168</v>
      </c>
      <c r="AO79" s="315"/>
      <c r="AP79" s="315"/>
      <c r="AQ79" s="315"/>
      <c r="AR79" s="335"/>
      <c r="AS79" s="326">
        <f>_xlfn.IFS(AK76="□",0,AK76="☑",11)</f>
        <v>0</v>
      </c>
      <c r="AT79" s="1017"/>
      <c r="AU79" s="1017"/>
      <c r="AV79" s="1017"/>
      <c r="AW79" s="811"/>
      <c r="AX79" s="812"/>
    </row>
    <row r="80" spans="1:50" ht="19.5" customHeight="1">
      <c r="A80" s="1184"/>
      <c r="B80" s="984"/>
      <c r="C80" s="369"/>
      <c r="D80" s="427"/>
      <c r="E80" s="428"/>
      <c r="F80" s="428"/>
      <c r="G80" s="428"/>
      <c r="H80" s="428"/>
      <c r="I80" s="425"/>
      <c r="J80" s="418"/>
      <c r="K80" s="746" t="s">
        <v>3</v>
      </c>
      <c r="L80" s="342" t="s">
        <v>118</v>
      </c>
      <c r="M80" s="429"/>
      <c r="N80" s="849"/>
      <c r="O80" s="850"/>
      <c r="P80" s="315"/>
      <c r="Q80" s="344"/>
      <c r="R80" s="227"/>
      <c r="S80" s="935"/>
      <c r="T80" s="372"/>
      <c r="U80" s="430"/>
      <c r="V80" s="431"/>
      <c r="W80" s="431"/>
      <c r="X80" s="431"/>
      <c r="Y80" s="431"/>
      <c r="Z80" s="426"/>
      <c r="AA80" s="418"/>
      <c r="AB80" s="746" t="s">
        <v>3</v>
      </c>
      <c r="AC80" s="342" t="s">
        <v>118</v>
      </c>
      <c r="AD80" s="429"/>
      <c r="AE80" s="849"/>
      <c r="AF80" s="850"/>
      <c r="AG80" s="315"/>
      <c r="AH80" s="344"/>
      <c r="AI80" s="318"/>
      <c r="AJ80" s="906"/>
      <c r="AK80" s="420"/>
      <c r="AL80" s="746" t="s">
        <v>3</v>
      </c>
      <c r="AM80" s="342" t="s">
        <v>118</v>
      </c>
      <c r="AN80" s="429"/>
      <c r="AO80" s="849"/>
      <c r="AP80" s="850"/>
      <c r="AQ80" s="315"/>
      <c r="AR80" s="344"/>
      <c r="AS80" s="318"/>
      <c r="AT80" s="1017"/>
      <c r="AU80" s="1017"/>
      <c r="AV80" s="1017"/>
      <c r="AW80" s="432"/>
      <c r="AX80" s="433"/>
    </row>
    <row r="81" spans="1:50" ht="19.5" customHeight="1">
      <c r="A81" s="1184"/>
      <c r="B81" s="984"/>
      <c r="C81" s="388"/>
      <c r="D81" s="923" t="s">
        <v>187</v>
      </c>
      <c r="E81" s="924"/>
      <c r="F81" s="924"/>
      <c r="G81" s="924"/>
      <c r="H81" s="925"/>
      <c r="I81" s="390"/>
      <c r="J81" s="748" t="s">
        <v>3</v>
      </c>
      <c r="K81" s="93" t="s">
        <v>170</v>
      </c>
      <c r="L81" s="342"/>
      <c r="M81" s="429"/>
      <c r="N81" s="434"/>
      <c r="O81" s="435"/>
      <c r="P81" s="315"/>
      <c r="Q81" s="344"/>
      <c r="R81" s="227"/>
      <c r="S81" s="935"/>
      <c r="T81" s="391"/>
      <c r="U81" s="923" t="s">
        <v>187</v>
      </c>
      <c r="V81" s="924"/>
      <c r="W81" s="924"/>
      <c r="X81" s="924"/>
      <c r="Y81" s="925"/>
      <c r="Z81" s="393"/>
      <c r="AA81" s="748" t="s">
        <v>3</v>
      </c>
      <c r="AB81" s="93" t="s">
        <v>170</v>
      </c>
      <c r="AC81" s="342"/>
      <c r="AD81" s="429"/>
      <c r="AE81" s="434"/>
      <c r="AF81" s="435"/>
      <c r="AG81" s="315"/>
      <c r="AH81" s="344"/>
      <c r="AI81" s="318"/>
      <c r="AJ81" s="906"/>
      <c r="AK81" s="752" t="s">
        <v>3</v>
      </c>
      <c r="AL81" s="93" t="s">
        <v>170</v>
      </c>
      <c r="AM81" s="342"/>
      <c r="AN81" s="429"/>
      <c r="AO81" s="434"/>
      <c r="AP81" s="435"/>
      <c r="AQ81" s="315"/>
      <c r="AR81" s="344"/>
      <c r="AS81" s="318"/>
      <c r="AT81" s="1017"/>
      <c r="AU81" s="1017"/>
      <c r="AV81" s="1017"/>
      <c r="AW81" s="813"/>
      <c r="AX81" s="814"/>
    </row>
    <row r="82" spans="1:50" ht="19.5" customHeight="1">
      <c r="A82" s="1184"/>
      <c r="B82" s="984"/>
      <c r="C82" s="369"/>
      <c r="D82" s="926"/>
      <c r="E82" s="927"/>
      <c r="F82" s="927"/>
      <c r="G82" s="927"/>
      <c r="H82" s="928"/>
      <c r="I82" s="425"/>
      <c r="J82" s="418"/>
      <c r="K82" s="421" t="s">
        <v>167</v>
      </c>
      <c r="L82" s="240"/>
      <c r="N82" s="315"/>
      <c r="O82" s="422"/>
      <c r="P82" s="315"/>
      <c r="Q82" s="344"/>
      <c r="R82" s="423"/>
      <c r="S82" s="935"/>
      <c r="T82" s="372"/>
      <c r="U82" s="926"/>
      <c r="V82" s="927"/>
      <c r="W82" s="927"/>
      <c r="X82" s="927"/>
      <c r="Y82" s="928"/>
      <c r="Z82" s="426"/>
      <c r="AA82" s="418"/>
      <c r="AB82" s="421" t="s">
        <v>167</v>
      </c>
      <c r="AC82" s="240"/>
      <c r="AD82" s="90"/>
      <c r="AE82" s="315"/>
      <c r="AF82" s="422"/>
      <c r="AG82" s="315"/>
      <c r="AH82" s="344"/>
      <c r="AI82" s="326"/>
      <c r="AJ82" s="906"/>
      <c r="AK82" s="420"/>
      <c r="AL82" s="421" t="s">
        <v>167</v>
      </c>
      <c r="AM82" s="240"/>
      <c r="AN82" s="90"/>
      <c r="AO82" s="315"/>
      <c r="AP82" s="422"/>
      <c r="AQ82" s="315"/>
      <c r="AR82" s="344"/>
      <c r="AS82" s="326"/>
      <c r="AT82" s="1017"/>
      <c r="AU82" s="1017"/>
      <c r="AV82" s="1017"/>
      <c r="AW82" s="815"/>
      <c r="AX82" s="814"/>
    </row>
    <row r="83" spans="1:50" ht="19.5" customHeight="1">
      <c r="A83" s="1184"/>
      <c r="B83" s="984"/>
      <c r="C83" s="369"/>
      <c r="D83" s="883" t="s">
        <v>185</v>
      </c>
      <c r="E83" s="908"/>
      <c r="F83" s="908"/>
      <c r="G83" s="908"/>
      <c r="H83" s="909"/>
      <c r="I83" s="425"/>
      <c r="J83" s="418"/>
      <c r="K83" s="746" t="s">
        <v>3</v>
      </c>
      <c r="L83" s="436" t="s">
        <v>171</v>
      </c>
      <c r="M83" s="93"/>
      <c r="N83" s="315"/>
      <c r="O83" s="315"/>
      <c r="P83" s="315"/>
      <c r="Q83" s="344"/>
      <c r="R83" s="227"/>
      <c r="S83" s="935"/>
      <c r="T83" s="372"/>
      <c r="U83" s="883" t="s">
        <v>185</v>
      </c>
      <c r="V83" s="908"/>
      <c r="W83" s="908"/>
      <c r="X83" s="908"/>
      <c r="Y83" s="909"/>
      <c r="Z83" s="426"/>
      <c r="AA83" s="418"/>
      <c r="AB83" s="746" t="s">
        <v>3</v>
      </c>
      <c r="AC83" s="436" t="s">
        <v>171</v>
      </c>
      <c r="AE83" s="315"/>
      <c r="AF83" s="315"/>
      <c r="AG83" s="315"/>
      <c r="AH83" s="344"/>
      <c r="AI83" s="318"/>
      <c r="AJ83" s="906"/>
      <c r="AK83" s="420"/>
      <c r="AL83" s="746" t="s">
        <v>3</v>
      </c>
      <c r="AM83" s="436" t="s">
        <v>171</v>
      </c>
      <c r="AO83" s="315"/>
      <c r="AP83" s="315"/>
      <c r="AQ83" s="315"/>
      <c r="AR83" s="344"/>
      <c r="AS83" s="318"/>
      <c r="AT83" s="1017"/>
      <c r="AU83" s="1017"/>
      <c r="AV83" s="1017"/>
      <c r="AW83" s="815"/>
      <c r="AX83" s="814"/>
    </row>
    <row r="84" spans="1:50" ht="19.5" customHeight="1">
      <c r="A84" s="1184"/>
      <c r="B84" s="984"/>
      <c r="C84" s="369"/>
      <c r="D84" s="910"/>
      <c r="E84" s="911"/>
      <c r="F84" s="911"/>
      <c r="G84" s="911"/>
      <c r="H84" s="912"/>
      <c r="I84" s="425"/>
      <c r="J84" s="418"/>
      <c r="K84" s="746" t="s">
        <v>3</v>
      </c>
      <c r="L84" s="355" t="s">
        <v>130</v>
      </c>
      <c r="M84" s="93"/>
      <c r="N84" s="315"/>
      <c r="O84" s="315"/>
      <c r="P84" s="315"/>
      <c r="Q84" s="344"/>
      <c r="R84" s="227">
        <f>_xlfn.IFS(J81="□",0,J81="☑",11)</f>
        <v>0</v>
      </c>
      <c r="S84" s="935"/>
      <c r="T84" s="372"/>
      <c r="U84" s="910"/>
      <c r="V84" s="911"/>
      <c r="W84" s="911"/>
      <c r="X84" s="911"/>
      <c r="Y84" s="912"/>
      <c r="Z84" s="426"/>
      <c r="AA84" s="418"/>
      <c r="AB84" s="746" t="s">
        <v>3</v>
      </c>
      <c r="AC84" s="355" t="s">
        <v>130</v>
      </c>
      <c r="AE84" s="315"/>
      <c r="AF84" s="315"/>
      <c r="AG84" s="315"/>
      <c r="AH84" s="344"/>
      <c r="AI84" s="318">
        <f>_xlfn.IFS(AA81="□",0,AA81="☑",11)</f>
        <v>0</v>
      </c>
      <c r="AJ84" s="906"/>
      <c r="AK84" s="420"/>
      <c r="AL84" s="746" t="s">
        <v>3</v>
      </c>
      <c r="AM84" s="355" t="s">
        <v>130</v>
      </c>
      <c r="AO84" s="315"/>
      <c r="AP84" s="315"/>
      <c r="AQ84" s="315"/>
      <c r="AR84" s="344"/>
      <c r="AS84" s="318">
        <f>_xlfn.IFS(AK81="□",0,AK81="☑",11)</f>
        <v>0</v>
      </c>
      <c r="AT84" s="1017"/>
      <c r="AU84" s="1017"/>
      <c r="AV84" s="1017"/>
      <c r="AW84" s="815"/>
      <c r="AX84" s="814"/>
    </row>
    <row r="85" spans="1:50" ht="19.5" customHeight="1">
      <c r="A85" s="1184"/>
      <c r="B85" s="984"/>
      <c r="C85" s="369"/>
      <c r="D85" s="883" t="s">
        <v>186</v>
      </c>
      <c r="E85" s="884"/>
      <c r="F85" s="884"/>
      <c r="G85" s="884"/>
      <c r="H85" s="885"/>
      <c r="I85" s="425"/>
      <c r="J85" s="418"/>
      <c r="K85" s="746" t="s">
        <v>3</v>
      </c>
      <c r="L85" s="355" t="s">
        <v>110</v>
      </c>
      <c r="M85" s="93"/>
      <c r="N85" s="315"/>
      <c r="O85" s="315"/>
      <c r="P85" s="315"/>
      <c r="Q85" s="344"/>
      <c r="R85" s="227"/>
      <c r="S85" s="935"/>
      <c r="T85" s="372"/>
      <c r="U85" s="883" t="s">
        <v>186</v>
      </c>
      <c r="V85" s="884"/>
      <c r="W85" s="884"/>
      <c r="X85" s="884"/>
      <c r="Y85" s="885"/>
      <c r="Z85" s="426"/>
      <c r="AA85" s="418"/>
      <c r="AB85" s="746" t="s">
        <v>3</v>
      </c>
      <c r="AC85" s="355" t="s">
        <v>110</v>
      </c>
      <c r="AE85" s="315"/>
      <c r="AF85" s="315"/>
      <c r="AG85" s="315"/>
      <c r="AH85" s="344"/>
      <c r="AI85" s="318"/>
      <c r="AJ85" s="906"/>
      <c r="AK85" s="420"/>
      <c r="AL85" s="746" t="s">
        <v>3</v>
      </c>
      <c r="AM85" s="355" t="s">
        <v>110</v>
      </c>
      <c r="AO85" s="315"/>
      <c r="AP85" s="315"/>
      <c r="AQ85" s="315"/>
      <c r="AR85" s="344"/>
      <c r="AS85" s="318"/>
      <c r="AT85" s="1017"/>
      <c r="AU85" s="1017"/>
      <c r="AV85" s="1017"/>
      <c r="AW85" s="815"/>
      <c r="AX85" s="814"/>
    </row>
    <row r="86" spans="1:50" ht="19.5" customHeight="1">
      <c r="A86" s="1184"/>
      <c r="B86" s="984"/>
      <c r="C86" s="369"/>
      <c r="D86" s="886"/>
      <c r="E86" s="887"/>
      <c r="F86" s="887"/>
      <c r="G86" s="887"/>
      <c r="H86" s="888"/>
      <c r="I86" s="425"/>
      <c r="J86" s="418"/>
      <c r="K86" s="746" t="s">
        <v>3</v>
      </c>
      <c r="L86" s="355" t="s">
        <v>131</v>
      </c>
      <c r="M86" s="93"/>
      <c r="N86" s="315"/>
      <c r="O86" s="315"/>
      <c r="P86" s="315"/>
      <c r="Q86" s="344"/>
      <c r="R86" s="227"/>
      <c r="S86" s="935"/>
      <c r="T86" s="372"/>
      <c r="U86" s="886"/>
      <c r="V86" s="887"/>
      <c r="W86" s="887"/>
      <c r="X86" s="887"/>
      <c r="Y86" s="888"/>
      <c r="Z86" s="426"/>
      <c r="AA86" s="418"/>
      <c r="AB86" s="746" t="s">
        <v>3</v>
      </c>
      <c r="AC86" s="355" t="s">
        <v>131</v>
      </c>
      <c r="AE86" s="315"/>
      <c r="AF86" s="315"/>
      <c r="AG86" s="315"/>
      <c r="AH86" s="344"/>
      <c r="AI86" s="318"/>
      <c r="AJ86" s="906"/>
      <c r="AK86" s="420"/>
      <c r="AL86" s="746" t="s">
        <v>3</v>
      </c>
      <c r="AM86" s="355" t="s">
        <v>131</v>
      </c>
      <c r="AO86" s="315"/>
      <c r="AP86" s="315"/>
      <c r="AQ86" s="315"/>
      <c r="AR86" s="344"/>
      <c r="AS86" s="318"/>
      <c r="AT86" s="1017"/>
      <c r="AU86" s="1017"/>
      <c r="AV86" s="1017"/>
      <c r="AW86" s="815"/>
      <c r="AX86" s="814"/>
    </row>
    <row r="87" spans="1:50" ht="19.5" customHeight="1">
      <c r="A87" s="1184"/>
      <c r="B87" s="984"/>
      <c r="C87" s="369"/>
      <c r="D87" s="389"/>
      <c r="E87" s="389"/>
      <c r="F87" s="389"/>
      <c r="G87" s="389"/>
      <c r="H87" s="389"/>
      <c r="I87" s="425"/>
      <c r="J87" s="418"/>
      <c r="K87" s="746" t="s">
        <v>3</v>
      </c>
      <c r="L87" s="342" t="s">
        <v>118</v>
      </c>
      <c r="M87" s="429"/>
      <c r="N87" s="881"/>
      <c r="O87" s="882"/>
      <c r="P87" s="315"/>
      <c r="Q87" s="344"/>
      <c r="R87" s="437"/>
      <c r="S87" s="935"/>
      <c r="T87" s="372"/>
      <c r="U87" s="392"/>
      <c r="V87" s="392"/>
      <c r="W87" s="392"/>
      <c r="X87" s="392"/>
      <c r="Y87" s="392"/>
      <c r="Z87" s="426"/>
      <c r="AA87" s="418"/>
      <c r="AB87" s="746" t="s">
        <v>3</v>
      </c>
      <c r="AC87" s="342" t="s">
        <v>118</v>
      </c>
      <c r="AD87" s="429"/>
      <c r="AE87" s="877"/>
      <c r="AF87" s="878"/>
      <c r="AG87" s="315"/>
      <c r="AH87" s="344"/>
      <c r="AI87" s="360"/>
      <c r="AJ87" s="906"/>
      <c r="AK87" s="420"/>
      <c r="AL87" s="746" t="s">
        <v>3</v>
      </c>
      <c r="AM87" s="342" t="s">
        <v>118</v>
      </c>
      <c r="AN87" s="429"/>
      <c r="AO87" s="877"/>
      <c r="AP87" s="878"/>
      <c r="AQ87" s="315"/>
      <c r="AR87" s="344"/>
      <c r="AS87" s="360"/>
      <c r="AT87" s="1017"/>
      <c r="AU87" s="1017"/>
      <c r="AV87" s="1017"/>
      <c r="AW87" s="815"/>
      <c r="AX87" s="814"/>
    </row>
    <row r="88" spans="1:50" ht="19.5" customHeight="1">
      <c r="A88" s="1184"/>
      <c r="B88" s="984"/>
      <c r="C88" s="369"/>
      <c r="D88" s="369"/>
      <c r="E88" s="369"/>
      <c r="F88" s="369"/>
      <c r="G88" s="369"/>
      <c r="H88" s="369"/>
      <c r="I88" s="425"/>
      <c r="J88" s="263" t="s">
        <v>93</v>
      </c>
      <c r="K88" s="264"/>
      <c r="L88" s="343"/>
      <c r="M88" s="343"/>
      <c r="N88" s="264"/>
      <c r="O88" s="88"/>
      <c r="P88" s="88"/>
      <c r="Q88" s="344"/>
      <c r="R88" s="227"/>
      <c r="S88" s="935"/>
      <c r="T88" s="372"/>
      <c r="U88" s="372"/>
      <c r="V88" s="372"/>
      <c r="W88" s="372"/>
      <c r="X88" s="372"/>
      <c r="Y88" s="372"/>
      <c r="Z88" s="426"/>
      <c r="AA88" s="263" t="s">
        <v>93</v>
      </c>
      <c r="AB88" s="264"/>
      <c r="AC88" s="343"/>
      <c r="AD88" s="343"/>
      <c r="AE88" s="264"/>
      <c r="AF88" s="88"/>
      <c r="AG88" s="88"/>
      <c r="AH88" s="344"/>
      <c r="AI88" s="318"/>
      <c r="AJ88" s="906"/>
      <c r="AK88" s="264" t="s">
        <v>93</v>
      </c>
      <c r="AL88" s="264"/>
      <c r="AM88" s="343"/>
      <c r="AN88" s="343"/>
      <c r="AO88" s="264"/>
      <c r="AP88" s="88"/>
      <c r="AQ88" s="88"/>
      <c r="AR88" s="344"/>
      <c r="AS88" s="318"/>
      <c r="AT88" s="1017"/>
      <c r="AU88" s="1017"/>
      <c r="AV88" s="1017"/>
      <c r="AW88" s="815"/>
      <c r="AX88" s="814"/>
    </row>
    <row r="89" spans="1:50" ht="19.5" customHeight="1">
      <c r="A89" s="1184"/>
      <c r="B89" s="984"/>
      <c r="C89" s="369"/>
      <c r="D89" s="362"/>
      <c r="E89" s="389"/>
      <c r="F89" s="389"/>
      <c r="G89" s="389"/>
      <c r="H89" s="389"/>
      <c r="I89" s="425"/>
      <c r="J89" s="748" t="s">
        <v>2</v>
      </c>
      <c r="K89" s="355" t="s">
        <v>91</v>
      </c>
      <c r="L89" s="356"/>
      <c r="M89" s="356"/>
      <c r="N89" s="88"/>
      <c r="O89" s="88"/>
      <c r="P89" s="88"/>
      <c r="Q89" s="344"/>
      <c r="R89" s="437">
        <f>_xlfn.IFS(AND(J89="□",J90="□"),0,AND(J89="☑",J90="□"),1,AND(J89="□",J90="☑"),2)</f>
        <v>1</v>
      </c>
      <c r="S89" s="935"/>
      <c r="T89" s="372"/>
      <c r="U89" s="366"/>
      <c r="V89" s="392"/>
      <c r="W89" s="392"/>
      <c r="X89" s="392"/>
      <c r="Y89" s="392"/>
      <c r="Z89" s="426"/>
      <c r="AA89" s="748" t="s">
        <v>3</v>
      </c>
      <c r="AB89" s="355" t="s">
        <v>91</v>
      </c>
      <c r="AC89" s="356"/>
      <c r="AD89" s="356"/>
      <c r="AE89" s="88"/>
      <c r="AF89" s="88"/>
      <c r="AG89" s="88"/>
      <c r="AH89" s="344"/>
      <c r="AI89" s="360">
        <f>_xlfn.IFS(AND(AA89="□",AA90="□"),0,AND(AA89="☑",AA90="□"),1,AND(AA89="□",AA90="☑"),2)</f>
        <v>0</v>
      </c>
      <c r="AJ89" s="906"/>
      <c r="AK89" s="752" t="s">
        <v>3</v>
      </c>
      <c r="AL89" s="355" t="s">
        <v>91</v>
      </c>
      <c r="AM89" s="356"/>
      <c r="AN89" s="356"/>
      <c r="AO89" s="88"/>
      <c r="AP89" s="88"/>
      <c r="AQ89" s="88"/>
      <c r="AR89" s="344"/>
      <c r="AS89" s="360">
        <f>_xlfn.IFS(AND(AK89="□",AK90="□"),0,AND(AK89="☑",AK90="□"),1,AND(AK89="□",AK90="☑"),2)</f>
        <v>0</v>
      </c>
      <c r="AT89" s="1017"/>
      <c r="AU89" s="1017"/>
      <c r="AV89" s="1017"/>
      <c r="AW89" s="815"/>
      <c r="AX89" s="814"/>
    </row>
    <row r="90" spans="1:50" ht="19.5" customHeight="1">
      <c r="A90" s="1184"/>
      <c r="B90" s="984"/>
      <c r="C90" s="438"/>
      <c r="D90" s="389"/>
      <c r="E90" s="389"/>
      <c r="F90" s="389"/>
      <c r="G90" s="389"/>
      <c r="H90" s="389"/>
      <c r="I90" s="425"/>
      <c r="J90" s="748" t="s">
        <v>3</v>
      </c>
      <c r="K90" s="342" t="s">
        <v>92</v>
      </c>
      <c r="L90" s="343"/>
      <c r="M90" s="343"/>
      <c r="N90" s="88"/>
      <c r="P90" s="88"/>
      <c r="Q90" s="344"/>
      <c r="R90" s="437"/>
      <c r="S90" s="935"/>
      <c r="T90" s="439"/>
      <c r="U90" s="392"/>
      <c r="V90" s="392"/>
      <c r="W90" s="392"/>
      <c r="X90" s="392"/>
      <c r="Y90" s="392"/>
      <c r="Z90" s="426"/>
      <c r="AA90" s="748" t="s">
        <v>3</v>
      </c>
      <c r="AB90" s="342" t="s">
        <v>92</v>
      </c>
      <c r="AC90" s="343"/>
      <c r="AD90" s="343"/>
      <c r="AE90" s="88"/>
      <c r="AF90" s="90"/>
      <c r="AG90" s="88"/>
      <c r="AH90" s="344"/>
      <c r="AI90" s="360"/>
      <c r="AJ90" s="906"/>
      <c r="AK90" s="752" t="s">
        <v>3</v>
      </c>
      <c r="AL90" s="342" t="s">
        <v>92</v>
      </c>
      <c r="AM90" s="343"/>
      <c r="AN90" s="343"/>
      <c r="AO90" s="88"/>
      <c r="AP90" s="90"/>
      <c r="AQ90" s="88"/>
      <c r="AR90" s="344"/>
      <c r="AS90" s="360"/>
      <c r="AT90" s="1017"/>
      <c r="AU90" s="1017"/>
      <c r="AV90" s="1017"/>
      <c r="AW90" s="815"/>
      <c r="AX90" s="814"/>
    </row>
    <row r="91" spans="1:50" ht="19.5" customHeight="1">
      <c r="A91" s="1184"/>
      <c r="B91" s="984"/>
      <c r="C91" s="369"/>
      <c r="D91" s="369"/>
      <c r="E91" s="369"/>
      <c r="F91" s="369"/>
      <c r="G91" s="369"/>
      <c r="H91" s="369"/>
      <c r="I91" s="425"/>
      <c r="J91" s="263" t="s">
        <v>267</v>
      </c>
      <c r="K91" s="264"/>
      <c r="L91" s="343"/>
      <c r="M91" s="343"/>
      <c r="N91" s="88"/>
      <c r="O91" s="370" t="str">
        <f>IF(O92="","",IFERROR(IF(DATEDIF(O92,$K$14,"M")&lt;6,"レポート記入日から6ヵ月未満になっていませんか？",""),""))</f>
        <v/>
      </c>
      <c r="P91" s="371"/>
      <c r="Q91" s="344"/>
      <c r="R91" s="227"/>
      <c r="S91" s="935"/>
      <c r="T91" s="372"/>
      <c r="U91" s="372"/>
      <c r="V91" s="372"/>
      <c r="W91" s="372"/>
      <c r="X91" s="372"/>
      <c r="Y91" s="372"/>
      <c r="Z91" s="426"/>
      <c r="AA91" s="263" t="s">
        <v>267</v>
      </c>
      <c r="AB91" s="264"/>
      <c r="AC91" s="343"/>
      <c r="AD91" s="343"/>
      <c r="AE91" s="88"/>
      <c r="AF91" s="370" t="str">
        <f>IF(AF92="","",IFERROR(IF(DATEDIF(AF92,$K$14,"M")&lt;6,"レポート記入日から6ヵ月未満になっていませんか？",""),""))</f>
        <v/>
      </c>
      <c r="AG91" s="371"/>
      <c r="AH91" s="344"/>
      <c r="AI91" s="318"/>
      <c r="AJ91" s="906"/>
      <c r="AK91" s="264" t="s">
        <v>267</v>
      </c>
      <c r="AL91" s="264"/>
      <c r="AM91" s="343"/>
      <c r="AN91" s="343"/>
      <c r="AO91" s="88"/>
      <c r="AP91" s="370" t="str">
        <f>IF(AP92="","",IFERROR(IF(DATEDIF(AP92,$K$14,"M")&lt;6,"レポート記入日から6ヵ月未満になっていませんか？",""),""))</f>
        <v/>
      </c>
      <c r="AQ91" s="371"/>
      <c r="AR91" s="344"/>
      <c r="AS91" s="318"/>
      <c r="AT91" s="1017"/>
      <c r="AU91" s="1017"/>
      <c r="AV91" s="1017"/>
      <c r="AW91" s="815"/>
      <c r="AX91" s="814"/>
    </row>
    <row r="92" spans="1:50" ht="19.5" customHeight="1">
      <c r="A92" s="1184"/>
      <c r="B92" s="984"/>
      <c r="C92" s="369"/>
      <c r="D92" s="427"/>
      <c r="E92" s="428"/>
      <c r="F92" s="428"/>
      <c r="G92" s="428"/>
      <c r="H92" s="428"/>
      <c r="I92" s="425"/>
      <c r="J92" s="748" t="s">
        <v>2</v>
      </c>
      <c r="K92" s="374" t="s">
        <v>96</v>
      </c>
      <c r="M92" s="266"/>
      <c r="N92" s="375" t="s">
        <v>98</v>
      </c>
      <c r="O92" s="749"/>
      <c r="P92" s="376"/>
      <c r="Q92" s="344"/>
      <c r="R92" s="437">
        <f>_xlfn.IFS(AND(J92="□",J93="□",J94="□"),0,AND(J92="☑",J93="□",J94="□"),1,AND(J92="□",J93="☑",J94="□"),2,AND(J92="□",J93="□",J94="☑"),3)</f>
        <v>1</v>
      </c>
      <c r="S92" s="935"/>
      <c r="T92" s="372"/>
      <c r="U92" s="430"/>
      <c r="V92" s="431"/>
      <c r="W92" s="431"/>
      <c r="X92" s="431"/>
      <c r="Y92" s="431"/>
      <c r="Z92" s="426"/>
      <c r="AA92" s="748" t="s">
        <v>3</v>
      </c>
      <c r="AB92" s="374" t="s">
        <v>96</v>
      </c>
      <c r="AC92" s="90"/>
      <c r="AD92" s="266"/>
      <c r="AE92" s="375" t="s">
        <v>98</v>
      </c>
      <c r="AF92" s="749"/>
      <c r="AG92" s="376"/>
      <c r="AH92" s="344"/>
      <c r="AI92" s="360">
        <f>_xlfn.IFS(AND(AA92="□",AA93="□",AA94="□"),0,AND(AA92="☑",AA93="□",AA94="□"),1,AND(AA92="□",AA93="☑",AA94="□"),2,AND(AA92="□",AA93="□",AA94="☑"),3)</f>
        <v>0</v>
      </c>
      <c r="AJ92" s="906"/>
      <c r="AK92" s="752" t="s">
        <v>3</v>
      </c>
      <c r="AL92" s="374" t="s">
        <v>96</v>
      </c>
      <c r="AM92" s="90"/>
      <c r="AN92" s="266"/>
      <c r="AO92" s="375" t="s">
        <v>98</v>
      </c>
      <c r="AP92" s="749"/>
      <c r="AQ92" s="376"/>
      <c r="AR92" s="344"/>
      <c r="AS92" s="360">
        <f>_xlfn.IFS(AND(AK92="□",AK93="□",AK94="□"),0,AND(AK92="☑",AK93="□",AK94="□"),1,AND(AK92="□",AK93="☑",AK94="□"),2,AND(AK92="□",AK93="□",AK94="☑"),3)</f>
        <v>0</v>
      </c>
      <c r="AT92" s="1017"/>
      <c r="AU92" s="1017"/>
      <c r="AV92" s="1017"/>
      <c r="AW92" s="815"/>
      <c r="AX92" s="814"/>
    </row>
    <row r="93" spans="1:50" ht="19.5" customHeight="1">
      <c r="A93" s="1184"/>
      <c r="B93" s="984"/>
      <c r="C93" s="369"/>
      <c r="D93" s="428"/>
      <c r="E93" s="428"/>
      <c r="F93" s="428"/>
      <c r="G93" s="428"/>
      <c r="H93" s="428"/>
      <c r="I93" s="369"/>
      <c r="J93" s="748" t="s">
        <v>3</v>
      </c>
      <c r="K93" s="374" t="s">
        <v>94</v>
      </c>
      <c r="M93" s="266"/>
      <c r="N93" s="380" t="s">
        <v>194</v>
      </c>
      <c r="O93" s="264"/>
      <c r="P93" s="264"/>
      <c r="Q93" s="381"/>
      <c r="R93" s="419"/>
      <c r="S93" s="935"/>
      <c r="T93" s="372"/>
      <c r="U93" s="431"/>
      <c r="V93" s="431"/>
      <c r="W93" s="431"/>
      <c r="X93" s="431"/>
      <c r="Y93" s="431"/>
      <c r="Z93" s="372"/>
      <c r="AA93" s="748" t="s">
        <v>3</v>
      </c>
      <c r="AB93" s="374" t="s">
        <v>94</v>
      </c>
      <c r="AC93" s="90"/>
      <c r="AD93" s="266"/>
      <c r="AE93" s="380" t="s">
        <v>194</v>
      </c>
      <c r="AF93" s="264"/>
      <c r="AG93" s="264"/>
      <c r="AH93" s="381"/>
      <c r="AI93" s="419"/>
      <c r="AJ93" s="906"/>
      <c r="AK93" s="752" t="s">
        <v>3</v>
      </c>
      <c r="AL93" s="374" t="s">
        <v>94</v>
      </c>
      <c r="AM93" s="90"/>
      <c r="AN93" s="266"/>
      <c r="AO93" s="380" t="s">
        <v>194</v>
      </c>
      <c r="AP93" s="264"/>
      <c r="AQ93" s="264"/>
      <c r="AR93" s="381"/>
      <c r="AS93" s="419"/>
      <c r="AT93" s="1017"/>
      <c r="AU93" s="1017"/>
      <c r="AV93" s="1017"/>
      <c r="AW93" s="815"/>
      <c r="AX93" s="814"/>
    </row>
    <row r="94" spans="1:50" ht="19.5" customHeight="1">
      <c r="A94" s="1184"/>
      <c r="B94" s="984"/>
      <c r="C94" s="369"/>
      <c r="D94" s="362"/>
      <c r="E94" s="363"/>
      <c r="F94" s="363"/>
      <c r="G94" s="363"/>
      <c r="H94" s="363"/>
      <c r="I94" s="369"/>
      <c r="J94" s="748" t="s">
        <v>3</v>
      </c>
      <c r="K94" s="374" t="s">
        <v>33</v>
      </c>
      <c r="M94" s="266"/>
      <c r="N94" s="264"/>
      <c r="O94" s="267"/>
      <c r="P94" s="267"/>
      <c r="Q94" s="384"/>
      <c r="R94" s="419"/>
      <c r="S94" s="935"/>
      <c r="T94" s="372"/>
      <c r="U94" s="366"/>
      <c r="V94" s="367"/>
      <c r="W94" s="367"/>
      <c r="X94" s="367"/>
      <c r="Y94" s="367"/>
      <c r="Z94" s="372"/>
      <c r="AA94" s="748" t="s">
        <v>3</v>
      </c>
      <c r="AB94" s="374" t="s">
        <v>33</v>
      </c>
      <c r="AC94" s="90"/>
      <c r="AD94" s="266"/>
      <c r="AE94" s="264"/>
      <c r="AF94" s="267"/>
      <c r="AG94" s="267"/>
      <c r="AH94" s="384"/>
      <c r="AI94" s="419"/>
      <c r="AJ94" s="906"/>
      <c r="AK94" s="752" t="s">
        <v>3</v>
      </c>
      <c r="AL94" s="374" t="s">
        <v>33</v>
      </c>
      <c r="AM94" s="90"/>
      <c r="AN94" s="266"/>
      <c r="AO94" s="264"/>
      <c r="AP94" s="267"/>
      <c r="AQ94" s="267"/>
      <c r="AR94" s="384"/>
      <c r="AS94" s="419"/>
      <c r="AT94" s="1017"/>
      <c r="AU94" s="1017"/>
      <c r="AV94" s="1017"/>
      <c r="AW94" s="246"/>
      <c r="AX94" s="247"/>
    </row>
    <row r="95" spans="1:50" ht="19.5" customHeight="1">
      <c r="A95" s="1184"/>
      <c r="B95" s="984"/>
      <c r="C95" s="383"/>
      <c r="D95" s="363"/>
      <c r="E95" s="363"/>
      <c r="F95" s="363"/>
      <c r="G95" s="363"/>
      <c r="H95" s="363"/>
      <c r="I95" s="369"/>
      <c r="J95" s="386" t="s">
        <v>99</v>
      </c>
      <c r="K95" s="264"/>
      <c r="L95" s="265"/>
      <c r="M95" s="266"/>
      <c r="N95" s="264"/>
      <c r="O95" s="267"/>
      <c r="P95" s="267"/>
      <c r="Q95" s="268" t="str">
        <f>IF(ISNUMBER(Q96),"","必要項目が正しく選択されていません")</f>
        <v/>
      </c>
      <c r="R95" s="440"/>
      <c r="S95" s="935"/>
      <c r="T95" s="385"/>
      <c r="U95" s="367"/>
      <c r="V95" s="367"/>
      <c r="W95" s="367"/>
      <c r="X95" s="367"/>
      <c r="Y95" s="367"/>
      <c r="Z95" s="372"/>
      <c r="AA95" s="386" t="s">
        <v>237</v>
      </c>
      <c r="AB95" s="264"/>
      <c r="AC95" s="265"/>
      <c r="AD95" s="266"/>
      <c r="AE95" s="264"/>
      <c r="AF95" s="267"/>
      <c r="AG95" s="267"/>
      <c r="AH95" s="268" t="str">
        <f>IF(ISNUMBER(AH96),"","必要項目が正しく選択されていません")</f>
        <v/>
      </c>
      <c r="AI95" s="440"/>
      <c r="AJ95" s="906"/>
      <c r="AK95" s="387" t="s">
        <v>99</v>
      </c>
      <c r="AL95" s="264"/>
      <c r="AM95" s="265"/>
      <c r="AN95" s="266"/>
      <c r="AO95" s="264"/>
      <c r="AP95" s="267"/>
      <c r="AQ95" s="267"/>
      <c r="AR95" s="268" t="str">
        <f>IF(ISNUMBER(AR96),"","必要項目が正しく選択されていません")</f>
        <v/>
      </c>
      <c r="AS95" s="440"/>
      <c r="AT95" s="1017"/>
      <c r="AU95" s="1017"/>
      <c r="AV95" s="1017"/>
      <c r="AW95" s="246"/>
      <c r="AX95" s="247"/>
    </row>
    <row r="96" spans="1:50" ht="39.6" customHeight="1">
      <c r="A96" s="1184"/>
      <c r="B96" s="984"/>
      <c r="C96" s="388"/>
      <c r="D96" s="362"/>
      <c r="E96" s="389"/>
      <c r="F96" s="389"/>
      <c r="G96" s="389"/>
      <c r="H96" s="389"/>
      <c r="I96" s="390"/>
      <c r="J96" s="263"/>
      <c r="K96" s="821"/>
      <c r="L96" s="821"/>
      <c r="M96" s="821"/>
      <c r="N96" s="821"/>
      <c r="O96" s="821"/>
      <c r="P96" s="267"/>
      <c r="Q96" s="272">
        <f>_xlfn.IFS(J74="☑",1,AND(R79=0,R84=0),1,AND(R79=11,R84=11,R89=1,R92=1),5,AND(R79=11,R84=11,R89=1,R92=2),3,AND(R79=11,R84=11,R89=1,R92=3),1,AND(R79=11,R84=11,R89=2,R92=1),3,AND(R79=11,R84=11,R89=2,R92=2),3,AND(R79=11,R84=11,R89=2,R92=3),3,AND(R79=11,R84=0,R89=1,R92=1),5,AND(R79=11,R84=0,R89=1,R92=2),3,AND(R79=11,R84=0,R89=1,R92=3),1,AND(R79=11,R84=0,R89=2,R92=1),3,AND(R79=11,R84=0,R89=2,R92=2),3,AND(R79=11,R84=0,R89=2,R92=3),1,AND(R79=0,R84=11,R89=1,R92=1),3,AND(R79=0,R84=11,R89=1,R92=2),3,AND(R79=0,R84=11,R89=1,R92=3),1,AND(R79=0,R84=11,R89=2,R92=1),3,AND(R79=0,R84=11,R89=2,R92=2),3,AND(R79=0,R84=11,R89=2,R92=3),1)</f>
        <v>5</v>
      </c>
      <c r="R96" s="440"/>
      <c r="S96" s="935"/>
      <c r="T96" s="391"/>
      <c r="U96" s="366"/>
      <c r="V96" s="392"/>
      <c r="W96" s="392"/>
      <c r="X96" s="392"/>
      <c r="Y96" s="392"/>
      <c r="Z96" s="393"/>
      <c r="AA96" s="263"/>
      <c r="AB96" s="264"/>
      <c r="AC96" s="836"/>
      <c r="AD96" s="837"/>
      <c r="AE96" s="837"/>
      <c r="AF96" s="837"/>
      <c r="AG96" s="267"/>
      <c r="AH96" s="272">
        <f>_xlfn.IFS(AA73="☑",Q96,AA74="☑",1,AND(AI79=0,AI84=0),1,AND(AI79=11,AI84=11,AI89=1,AI92=1),5,AND(AI79=11,AI84=11,AI89=1,AI92=2),3,AND(AI79=11,AI84=11,AI89=1,AI92=3),1,AND(AI79=11,AI84=11,AI89=2,AI92=1),3,AND(AI79=11,AI84=11,AI89=2,AI92=2),3,AND(AI79=11,AI84=11,AI89=2,AI92=3),3,AND(AI79=11,AI84=0,AI89=1,AI92=1),5,AND(AI79=11,AI84=0,AI89=1,AI92=2),3,AND(AI79=11,AI84=0,AI89=1,AI92=3),1,AND(AI79=11,AI84=0,AI89=2,AI92=1),3,AND(AI79=11,AI84=0,AI89=2,AI92=2),3,AND(AI79=11,AI84=0,AI89=2,AI92=3),1,AND(AI79=0,AI84=11,AI89=1,AI92=1),3,AND(AI79=0,AI84=11,AI89=1,AI92=2),3,AND(AI79=0,AI84=11,AI89=1,AI92=3),1,AND(AI79=0,AI84=11,AI89=2,AI92=1),3,AND(AI79=0,AI84=11,AI89=2,AI92=2),3,AND(AI79=0,AI84=11,AI89=2,AI92=3),1)</f>
        <v>5</v>
      </c>
      <c r="AI96" s="440"/>
      <c r="AJ96" s="906"/>
      <c r="AK96" s="264"/>
      <c r="AL96" s="264"/>
      <c r="AM96" s="836"/>
      <c r="AN96" s="837"/>
      <c r="AO96" s="837"/>
      <c r="AP96" s="837"/>
      <c r="AQ96" s="267"/>
      <c r="AR96" s="269">
        <f>_xlfn.IFS(AK73="☑",Q96,AN73="☑",AH96,AK74="☑",1,AND(AS79=0,AS84=0),1,AND(AS79=11,AS84=11,AS89=1,AS92=1),5,AND(AS79=11,AS84=11,AS89=1,AS92=2),3,AND(AS79=11,AS84=11,AS89=1,AS92=3),1,AND(AS79=11,AS84=11,AS89=2,AS92=1),3,AND(AS79=11,AS84=11,AS89=2,AS92=2),3,AND(AS79=11,AS84=11,AS89=2,AS92=3),3,AND(AS79=11,AS84=0,AS89=1,AS92=1),5,AND(AS79=11,AS84=0,AS89=1,AS92=2),3,AND(AS79=11,AS84=0,AS89=1,AS92=3),1,AND(AS79=11,AS84=0,AS89=2,AS92=1),3,AND(AS79=11,AS84=0,AS89=2,AS92=2),3,AND(AS79=11,AS84=0,AS89=2,AS92=3),1,AND(AS79=0,AS84=11,AS89=1,AS92=1),3,AND(AS79=0,AS84=11,AS89=1,AS92=2),3,AND(AS79=0,AS84=11,AS89=1,AS92=3),1,AND(AS79=0,AS84=11,AS89=2,AS92=1),3,AND(AS79=0,AS84=11,AS89=2,AS92=2),3,AND(AS79=0,AS84=11,AS89=2,AS92=3),1)</f>
        <v>5</v>
      </c>
      <c r="AS96" s="440"/>
      <c r="AT96" s="1017"/>
      <c r="AU96" s="1017"/>
      <c r="AV96" s="1017"/>
      <c r="AW96" s="246"/>
      <c r="AX96" s="247"/>
    </row>
    <row r="97" spans="1:50" ht="16.5" customHeight="1">
      <c r="A97" s="1184"/>
      <c r="B97" s="985"/>
      <c r="C97" s="388"/>
      <c r="D97" s="441"/>
      <c r="E97" s="441"/>
      <c r="F97" s="441"/>
      <c r="G97" s="441"/>
      <c r="H97" s="441"/>
      <c r="I97" s="442"/>
      <c r="J97" s="443"/>
      <c r="K97" s="444"/>
      <c r="L97" s="445"/>
      <c r="M97" s="445"/>
      <c r="N97" s="445"/>
      <c r="O97" s="445"/>
      <c r="P97" s="445"/>
      <c r="Q97" s="276" t="s">
        <v>1</v>
      </c>
      <c r="R97" s="446"/>
      <c r="S97" s="1050"/>
      <c r="T97" s="391"/>
      <c r="U97" s="447"/>
      <c r="V97" s="447"/>
      <c r="W97" s="447"/>
      <c r="X97" s="447"/>
      <c r="Y97" s="447"/>
      <c r="Z97" s="448"/>
      <c r="AA97" s="443"/>
      <c r="AB97" s="444"/>
      <c r="AC97" s="445"/>
      <c r="AD97" s="445"/>
      <c r="AE97" s="445"/>
      <c r="AF97" s="445"/>
      <c r="AG97" s="445"/>
      <c r="AH97" s="276" t="s">
        <v>1</v>
      </c>
      <c r="AI97" s="446"/>
      <c r="AJ97" s="1039"/>
      <c r="AK97" s="444"/>
      <c r="AL97" s="444"/>
      <c r="AM97" s="445"/>
      <c r="AN97" s="445"/>
      <c r="AO97" s="445"/>
      <c r="AP97" s="445"/>
      <c r="AQ97" s="445"/>
      <c r="AR97" s="276" t="s">
        <v>1</v>
      </c>
      <c r="AS97" s="446"/>
      <c r="AT97" s="1018"/>
      <c r="AU97" s="1018"/>
      <c r="AV97" s="1018"/>
      <c r="AW97" s="449"/>
      <c r="AX97" s="450"/>
    </row>
    <row r="98" spans="1:50" ht="29.25" customHeight="1">
      <c r="A98" s="1184"/>
      <c r="B98" s="998" t="s">
        <v>77</v>
      </c>
      <c r="C98" s="997" t="s">
        <v>41</v>
      </c>
      <c r="D98" s="870"/>
      <c r="E98" s="870"/>
      <c r="F98" s="870"/>
      <c r="G98" s="870"/>
      <c r="H98" s="870"/>
      <c r="I98" s="871"/>
      <c r="J98" s="283" t="s">
        <v>287</v>
      </c>
      <c r="K98" s="451"/>
      <c r="L98" s="451"/>
      <c r="M98" s="451"/>
      <c r="N98" s="452"/>
      <c r="O98" s="453"/>
      <c r="P98" s="453"/>
      <c r="Q98" s="454"/>
      <c r="R98" s="455"/>
      <c r="S98" s="945" t="s">
        <v>77</v>
      </c>
      <c r="T98" s="862" t="s">
        <v>41</v>
      </c>
      <c r="U98" s="870"/>
      <c r="V98" s="870"/>
      <c r="W98" s="870"/>
      <c r="X98" s="870"/>
      <c r="Y98" s="870"/>
      <c r="Z98" s="871"/>
      <c r="AA98" s="757" t="s">
        <v>3</v>
      </c>
      <c r="AB98" s="223" t="s">
        <v>285</v>
      </c>
      <c r="AC98" s="224"/>
      <c r="AD98" s="456"/>
      <c r="AE98" s="224"/>
      <c r="AF98" s="457"/>
      <c r="AG98" s="457"/>
      <c r="AH98" s="458"/>
      <c r="AI98" s="455"/>
      <c r="AJ98" s="841" t="s">
        <v>294</v>
      </c>
      <c r="AK98" s="765" t="s">
        <v>2</v>
      </c>
      <c r="AL98" s="229" t="s">
        <v>285</v>
      </c>
      <c r="AM98" s="224"/>
      <c r="AN98" s="456"/>
      <c r="AO98" s="224"/>
      <c r="AP98" s="457"/>
      <c r="AQ98" s="457"/>
      <c r="AR98" s="458"/>
      <c r="AS98" s="459"/>
      <c r="AT98" s="460"/>
      <c r="AU98" s="460"/>
      <c r="AV98" s="460"/>
      <c r="AW98" s="461"/>
      <c r="AX98" s="293"/>
    </row>
    <row r="99" spans="1:50" ht="29.25" customHeight="1">
      <c r="A99" s="1184"/>
      <c r="B99" s="999"/>
      <c r="C99" s="830"/>
      <c r="D99" s="831"/>
      <c r="E99" s="831"/>
      <c r="F99" s="831"/>
      <c r="G99" s="831"/>
      <c r="H99" s="831"/>
      <c r="I99" s="832"/>
      <c r="J99" s="294" t="s">
        <v>286</v>
      </c>
      <c r="K99" s="462"/>
      <c r="L99" s="463"/>
      <c r="M99" s="463"/>
      <c r="N99" s="320"/>
      <c r="O99" s="88"/>
      <c r="P99" s="244"/>
      <c r="Q99" s="464"/>
      <c r="R99" s="465"/>
      <c r="S99" s="950"/>
      <c r="T99" s="830"/>
      <c r="U99" s="831"/>
      <c r="V99" s="831"/>
      <c r="W99" s="831"/>
      <c r="X99" s="831"/>
      <c r="Y99" s="831"/>
      <c r="Z99" s="832"/>
      <c r="AA99" s="466"/>
      <c r="AB99" s="467"/>
      <c r="AC99" s="463"/>
      <c r="AD99" s="463"/>
      <c r="AE99" s="320"/>
      <c r="AF99" s="244"/>
      <c r="AG99" s="244"/>
      <c r="AH99" s="464"/>
      <c r="AI99" s="465"/>
      <c r="AJ99" s="875"/>
      <c r="AK99" s="467"/>
      <c r="AL99" s="462"/>
      <c r="AM99" s="463"/>
      <c r="AN99" s="463"/>
      <c r="AO99" s="320"/>
      <c r="AP99" s="88"/>
      <c r="AQ99" s="88"/>
      <c r="AR99" s="468"/>
      <c r="AS99" s="337"/>
      <c r="AT99" s="1115">
        <f>Q110</f>
        <v>5</v>
      </c>
      <c r="AU99" s="1115">
        <f>AH110</f>
        <v>5</v>
      </c>
      <c r="AV99" s="1115">
        <f>AR110</f>
        <v>5</v>
      </c>
      <c r="AW99" s="816" t="s">
        <v>422</v>
      </c>
      <c r="AX99" s="817"/>
    </row>
    <row r="100" spans="1:50" ht="19.5" customHeight="1">
      <c r="A100" s="1184"/>
      <c r="B100" s="999"/>
      <c r="C100" s="830"/>
      <c r="D100" s="831"/>
      <c r="E100" s="831"/>
      <c r="F100" s="831"/>
      <c r="G100" s="831"/>
      <c r="H100" s="831"/>
      <c r="I100" s="832"/>
      <c r="J100" s="848" t="s">
        <v>97</v>
      </c>
      <c r="K100" s="835"/>
      <c r="L100" s="835"/>
      <c r="M100" s="469"/>
      <c r="N100" s="470"/>
      <c r="O100" s="93"/>
      <c r="P100" s="93"/>
      <c r="Q100" s="471"/>
      <c r="R100" s="472"/>
      <c r="S100" s="950"/>
      <c r="T100" s="830"/>
      <c r="U100" s="831"/>
      <c r="V100" s="831"/>
      <c r="W100" s="831"/>
      <c r="X100" s="831"/>
      <c r="Y100" s="831"/>
      <c r="Z100" s="832"/>
      <c r="AA100" s="848" t="s">
        <v>97</v>
      </c>
      <c r="AB100" s="835"/>
      <c r="AC100" s="835"/>
      <c r="AD100" s="469"/>
      <c r="AE100" s="470"/>
      <c r="AH100" s="471"/>
      <c r="AI100" s="472"/>
      <c r="AJ100" s="875"/>
      <c r="AK100" s="848" t="s">
        <v>97</v>
      </c>
      <c r="AL100" s="835"/>
      <c r="AM100" s="835"/>
      <c r="AN100" s="469"/>
      <c r="AO100" s="470"/>
      <c r="AR100" s="471"/>
      <c r="AS100" s="440"/>
      <c r="AT100" s="1116"/>
      <c r="AU100" s="1116"/>
      <c r="AV100" s="1116"/>
      <c r="AW100" s="809"/>
      <c r="AX100" s="810"/>
    </row>
    <row r="101" spans="1:50" ht="19.5" customHeight="1">
      <c r="A101" s="1184"/>
      <c r="B101" s="999"/>
      <c r="C101" s="830"/>
      <c r="D101" s="831"/>
      <c r="E101" s="831"/>
      <c r="F101" s="831"/>
      <c r="G101" s="831"/>
      <c r="H101" s="831"/>
      <c r="I101" s="832"/>
      <c r="J101" s="467"/>
      <c r="K101" s="295"/>
      <c r="L101" s="742"/>
      <c r="M101" s="294" t="s">
        <v>284</v>
      </c>
      <c r="N101" s="295"/>
      <c r="O101" s="295"/>
      <c r="P101" s="295"/>
      <c r="Q101" s="296"/>
      <c r="R101" s="472"/>
      <c r="S101" s="950"/>
      <c r="T101" s="830"/>
      <c r="U101" s="831"/>
      <c r="V101" s="831"/>
      <c r="W101" s="831"/>
      <c r="X101" s="831"/>
      <c r="Y101" s="831"/>
      <c r="Z101" s="832"/>
      <c r="AA101" s="467"/>
      <c r="AB101" s="295"/>
      <c r="AC101" s="742"/>
      <c r="AD101" s="294" t="s">
        <v>284</v>
      </c>
      <c r="AE101" s="295"/>
      <c r="AF101" s="295"/>
      <c r="AG101" s="295"/>
      <c r="AH101" s="296"/>
      <c r="AI101" s="472"/>
      <c r="AJ101" s="875"/>
      <c r="AK101" s="467"/>
      <c r="AL101" s="295"/>
      <c r="AM101" s="742">
        <v>2024</v>
      </c>
      <c r="AN101" s="294" t="s">
        <v>284</v>
      </c>
      <c r="AO101" s="295"/>
      <c r="AP101" s="295"/>
      <c r="AQ101" s="295"/>
      <c r="AR101" s="296"/>
      <c r="AS101" s="440"/>
      <c r="AT101" s="1116"/>
      <c r="AU101" s="1116"/>
      <c r="AV101" s="1116"/>
      <c r="AW101" s="811"/>
      <c r="AX101" s="812"/>
    </row>
    <row r="102" spans="1:50" ht="19.5" customHeight="1">
      <c r="A102" s="1184"/>
      <c r="B102" s="999"/>
      <c r="C102" s="830"/>
      <c r="D102" s="831"/>
      <c r="E102" s="831"/>
      <c r="F102" s="831"/>
      <c r="G102" s="831"/>
      <c r="H102" s="831"/>
      <c r="I102" s="832"/>
      <c r="J102" s="473"/>
      <c r="K102" s="295"/>
      <c r="L102" s="295"/>
      <c r="M102" s="295"/>
      <c r="N102" s="295"/>
      <c r="O102" s="295"/>
      <c r="P102" s="295"/>
      <c r="Q102" s="296"/>
      <c r="R102" s="465"/>
      <c r="S102" s="950"/>
      <c r="T102" s="830"/>
      <c r="U102" s="831"/>
      <c r="V102" s="831"/>
      <c r="W102" s="831"/>
      <c r="X102" s="831"/>
      <c r="Y102" s="831"/>
      <c r="Z102" s="832"/>
      <c r="AA102" s="473"/>
      <c r="AB102" s="295"/>
      <c r="AC102" s="295"/>
      <c r="AD102" s="295"/>
      <c r="AE102" s="295"/>
      <c r="AF102" s="295"/>
      <c r="AG102" s="295"/>
      <c r="AH102" s="296"/>
      <c r="AI102" s="465"/>
      <c r="AJ102" s="875"/>
      <c r="AK102" s="473"/>
      <c r="AL102" s="295"/>
      <c r="AM102" s="295"/>
      <c r="AN102" s="295"/>
      <c r="AO102" s="295"/>
      <c r="AP102" s="295"/>
      <c r="AQ102" s="295"/>
      <c r="AR102" s="296"/>
      <c r="AS102" s="337"/>
      <c r="AT102" s="1116"/>
      <c r="AU102" s="1116"/>
      <c r="AV102" s="1116"/>
      <c r="AW102" s="811"/>
      <c r="AX102" s="812"/>
    </row>
    <row r="103" spans="1:50" ht="19.5" customHeight="1">
      <c r="A103" s="1184"/>
      <c r="B103" s="999"/>
      <c r="C103" s="830"/>
      <c r="D103" s="831"/>
      <c r="E103" s="831"/>
      <c r="F103" s="831"/>
      <c r="G103" s="831"/>
      <c r="H103" s="831"/>
      <c r="I103" s="832"/>
      <c r="J103" s="473"/>
      <c r="K103" s="298"/>
      <c r="L103" s="250" t="s">
        <v>440</v>
      </c>
      <c r="M103" s="844">
        <v>0</v>
      </c>
      <c r="N103" s="845"/>
      <c r="O103" s="241" t="s">
        <v>279</v>
      </c>
      <c r="P103" s="295"/>
      <c r="Q103" s="296"/>
      <c r="R103" s="465"/>
      <c r="S103" s="950"/>
      <c r="T103" s="830"/>
      <c r="U103" s="831"/>
      <c r="V103" s="831"/>
      <c r="W103" s="831"/>
      <c r="X103" s="831"/>
      <c r="Y103" s="831"/>
      <c r="Z103" s="832"/>
      <c r="AA103" s="473"/>
      <c r="AB103" s="298"/>
      <c r="AC103" s="250" t="s">
        <v>440</v>
      </c>
      <c r="AD103" s="844"/>
      <c r="AE103" s="845"/>
      <c r="AF103" s="241" t="s">
        <v>279</v>
      </c>
      <c r="AG103" s="295"/>
      <c r="AH103" s="296"/>
      <c r="AI103" s="465"/>
      <c r="AJ103" s="875"/>
      <c r="AK103" s="473"/>
      <c r="AL103" s="298"/>
      <c r="AM103" s="250" t="s">
        <v>440</v>
      </c>
      <c r="AN103" s="844">
        <v>0</v>
      </c>
      <c r="AO103" s="845"/>
      <c r="AP103" s="241" t="s">
        <v>279</v>
      </c>
      <c r="AQ103" s="295"/>
      <c r="AR103" s="296"/>
      <c r="AS103" s="337"/>
      <c r="AT103" s="1116"/>
      <c r="AU103" s="1116"/>
      <c r="AV103" s="1116"/>
      <c r="AW103" s="811"/>
      <c r="AX103" s="812"/>
    </row>
    <row r="104" spans="1:50" ht="19.5" customHeight="1">
      <c r="A104" s="1184"/>
      <c r="B104" s="999"/>
      <c r="C104" s="474"/>
      <c r="D104" s="923" t="s">
        <v>187</v>
      </c>
      <c r="E104" s="924"/>
      <c r="F104" s="924"/>
      <c r="G104" s="924"/>
      <c r="H104" s="925"/>
      <c r="I104" s="354"/>
      <c r="J104" s="473"/>
      <c r="K104" s="295"/>
      <c r="L104" s="295"/>
      <c r="M104" s="295"/>
      <c r="N104" s="295"/>
      <c r="O104" s="295"/>
      <c r="P104" s="295"/>
      <c r="Q104" s="296"/>
      <c r="R104" s="465"/>
      <c r="S104" s="950"/>
      <c r="T104" s="475"/>
      <c r="U104" s="923" t="s">
        <v>187</v>
      </c>
      <c r="V104" s="924"/>
      <c r="W104" s="924"/>
      <c r="X104" s="924"/>
      <c r="Y104" s="925"/>
      <c r="Z104" s="255"/>
      <c r="AA104" s="473"/>
      <c r="AB104" s="295"/>
      <c r="AC104" s="295"/>
      <c r="AD104" s="295"/>
      <c r="AE104" s="295"/>
      <c r="AF104" s="295"/>
      <c r="AG104" s="295"/>
      <c r="AH104" s="296"/>
      <c r="AI104" s="465"/>
      <c r="AJ104" s="875"/>
      <c r="AK104" s="473"/>
      <c r="AL104" s="295"/>
      <c r="AM104" s="295"/>
      <c r="AN104" s="295"/>
      <c r="AO104" s="295"/>
      <c r="AP104" s="295"/>
      <c r="AQ104" s="295"/>
      <c r="AR104" s="296"/>
      <c r="AS104" s="337"/>
      <c r="AT104" s="1116"/>
      <c r="AU104" s="1116"/>
      <c r="AV104" s="1116"/>
      <c r="AW104" s="246"/>
      <c r="AX104" s="247"/>
    </row>
    <row r="105" spans="1:50" ht="19.5" customHeight="1">
      <c r="A105" s="1184"/>
      <c r="B105" s="999"/>
      <c r="C105" s="474"/>
      <c r="D105" s="926"/>
      <c r="E105" s="927"/>
      <c r="F105" s="927"/>
      <c r="G105" s="927"/>
      <c r="H105" s="928"/>
      <c r="I105" s="354"/>
      <c r="J105" s="473"/>
      <c r="K105" s="298"/>
      <c r="L105" s="250" t="s">
        <v>441</v>
      </c>
      <c r="M105" s="844">
        <v>0</v>
      </c>
      <c r="N105" s="844"/>
      <c r="O105" s="241" t="s">
        <v>279</v>
      </c>
      <c r="P105" s="295"/>
      <c r="Q105" s="296"/>
      <c r="R105" s="465"/>
      <c r="S105" s="950"/>
      <c r="T105" s="475"/>
      <c r="U105" s="926"/>
      <c r="V105" s="927"/>
      <c r="W105" s="927"/>
      <c r="X105" s="927"/>
      <c r="Y105" s="928"/>
      <c r="Z105" s="255"/>
      <c r="AA105" s="473"/>
      <c r="AB105" s="298"/>
      <c r="AC105" s="250" t="s">
        <v>441</v>
      </c>
      <c r="AD105" s="844"/>
      <c r="AE105" s="844"/>
      <c r="AF105" s="241" t="s">
        <v>279</v>
      </c>
      <c r="AG105" s="295"/>
      <c r="AH105" s="296"/>
      <c r="AI105" s="465"/>
      <c r="AJ105" s="875"/>
      <c r="AK105" s="473"/>
      <c r="AL105" s="298"/>
      <c r="AM105" s="250" t="s">
        <v>441</v>
      </c>
      <c r="AN105" s="844">
        <v>0</v>
      </c>
      <c r="AO105" s="844"/>
      <c r="AP105" s="241" t="s">
        <v>279</v>
      </c>
      <c r="AQ105" s="295"/>
      <c r="AR105" s="296"/>
      <c r="AS105" s="337"/>
      <c r="AT105" s="1116"/>
      <c r="AU105" s="1116"/>
      <c r="AV105" s="1116"/>
      <c r="AW105" s="808"/>
      <c r="AX105" s="803"/>
    </row>
    <row r="106" spans="1:50" ht="19.5" customHeight="1">
      <c r="A106" s="1184"/>
      <c r="B106" s="999"/>
      <c r="C106" s="476"/>
      <c r="D106" s="883" t="s">
        <v>185</v>
      </c>
      <c r="E106" s="908"/>
      <c r="F106" s="908"/>
      <c r="G106" s="908"/>
      <c r="H106" s="909"/>
      <c r="I106" s="477"/>
      <c r="J106" s="473"/>
      <c r="K106" s="295"/>
      <c r="L106" s="295"/>
      <c r="M106" s="295"/>
      <c r="N106" s="295"/>
      <c r="O106" s="295"/>
      <c r="P106" s="295"/>
      <c r="Q106" s="296"/>
      <c r="R106" s="465"/>
      <c r="S106" s="950"/>
      <c r="T106" s="478"/>
      <c r="U106" s="883" t="s">
        <v>185</v>
      </c>
      <c r="V106" s="908"/>
      <c r="W106" s="908"/>
      <c r="X106" s="908"/>
      <c r="Y106" s="909"/>
      <c r="Z106" s="479"/>
      <c r="AA106" s="473"/>
      <c r="AB106" s="295"/>
      <c r="AC106" s="295"/>
      <c r="AD106" s="295"/>
      <c r="AE106" s="295"/>
      <c r="AF106" s="295"/>
      <c r="AG106" s="295"/>
      <c r="AH106" s="296"/>
      <c r="AI106" s="465"/>
      <c r="AJ106" s="875"/>
      <c r="AK106" s="473"/>
      <c r="AL106" s="295"/>
      <c r="AM106" s="295"/>
      <c r="AN106" s="295"/>
      <c r="AO106" s="295"/>
      <c r="AP106" s="295"/>
      <c r="AQ106" s="295"/>
      <c r="AR106" s="296"/>
      <c r="AS106" s="337"/>
      <c r="AT106" s="1116"/>
      <c r="AU106" s="1116"/>
      <c r="AV106" s="1116"/>
      <c r="AW106" s="804"/>
      <c r="AX106" s="803"/>
    </row>
    <row r="107" spans="1:50" ht="19.5" customHeight="1">
      <c r="A107" s="1184"/>
      <c r="B107" s="999"/>
      <c r="C107" s="476"/>
      <c r="D107" s="910"/>
      <c r="E107" s="911"/>
      <c r="F107" s="911"/>
      <c r="G107" s="911"/>
      <c r="H107" s="912"/>
      <c r="I107" s="477"/>
      <c r="J107" s="480"/>
      <c r="K107" s="1080" t="s">
        <v>442</v>
      </c>
      <c r="L107" s="1081"/>
      <c r="M107" s="833" t="str">
        <f>IF(M103=0,"",M105/M103*100)</f>
        <v/>
      </c>
      <c r="N107" s="834"/>
      <c r="O107" s="241" t="s">
        <v>425</v>
      </c>
      <c r="P107" s="295"/>
      <c r="Q107" s="296"/>
      <c r="R107" s="465"/>
      <c r="S107" s="950"/>
      <c r="T107" s="478"/>
      <c r="U107" s="910"/>
      <c r="V107" s="911"/>
      <c r="W107" s="911"/>
      <c r="X107" s="911"/>
      <c r="Y107" s="912"/>
      <c r="Z107" s="479"/>
      <c r="AA107" s="480"/>
      <c r="AB107" s="1080" t="s">
        <v>442</v>
      </c>
      <c r="AC107" s="1081"/>
      <c r="AD107" s="833" t="str">
        <f>IF(AD103=0,"",AD105/AD103*100)</f>
        <v/>
      </c>
      <c r="AE107" s="834"/>
      <c r="AF107" s="241" t="s">
        <v>425</v>
      </c>
      <c r="AG107" s="295"/>
      <c r="AH107" s="296"/>
      <c r="AI107" s="465"/>
      <c r="AJ107" s="875"/>
      <c r="AK107" s="480"/>
      <c r="AL107" s="1080" t="s">
        <v>283</v>
      </c>
      <c r="AM107" s="1081"/>
      <c r="AN107" s="833" t="e">
        <f>AN105/AN103*100</f>
        <v>#DIV/0!</v>
      </c>
      <c r="AO107" s="834"/>
      <c r="AP107" s="241" t="s">
        <v>425</v>
      </c>
      <c r="AQ107" s="295"/>
      <c r="AR107" s="296"/>
      <c r="AS107" s="337"/>
      <c r="AT107" s="1116"/>
      <c r="AU107" s="1116"/>
      <c r="AV107" s="1116"/>
      <c r="AW107" s="804"/>
      <c r="AX107" s="803"/>
    </row>
    <row r="108" spans="1:50" ht="19.5" customHeight="1">
      <c r="A108" s="1184"/>
      <c r="B108" s="999"/>
      <c r="C108" s="383"/>
      <c r="D108" s="883" t="s">
        <v>186</v>
      </c>
      <c r="E108" s="884"/>
      <c r="F108" s="884"/>
      <c r="G108" s="884"/>
      <c r="H108" s="885"/>
      <c r="I108" s="425"/>
      <c r="J108" s="480"/>
      <c r="K108" s="295"/>
      <c r="L108" s="295"/>
      <c r="M108" s="295"/>
      <c r="N108" s="303" t="s">
        <v>443</v>
      </c>
      <c r="O108" s="295"/>
      <c r="P108" s="295"/>
      <c r="Q108" s="296"/>
      <c r="R108" s="465"/>
      <c r="S108" s="950"/>
      <c r="T108" s="481"/>
      <c r="U108" s="883" t="s">
        <v>186</v>
      </c>
      <c r="V108" s="884"/>
      <c r="W108" s="884"/>
      <c r="X108" s="884"/>
      <c r="Y108" s="885"/>
      <c r="Z108" s="426"/>
      <c r="AA108" s="480"/>
      <c r="AB108" s="295"/>
      <c r="AC108" s="295"/>
      <c r="AD108" s="295"/>
      <c r="AE108" s="303" t="s">
        <v>443</v>
      </c>
      <c r="AF108" s="295"/>
      <c r="AG108" s="295"/>
      <c r="AH108" s="296"/>
      <c r="AI108" s="465"/>
      <c r="AJ108" s="875"/>
      <c r="AK108" s="480"/>
      <c r="AL108" s="295"/>
      <c r="AM108" s="295"/>
      <c r="AN108" s="295"/>
      <c r="AO108" s="303" t="s">
        <v>426</v>
      </c>
      <c r="AP108" s="295"/>
      <c r="AQ108" s="295"/>
      <c r="AR108" s="296"/>
      <c r="AS108" s="337"/>
      <c r="AT108" s="1116"/>
      <c r="AU108" s="1116"/>
      <c r="AV108" s="1116"/>
      <c r="AW108" s="804"/>
      <c r="AX108" s="803"/>
    </row>
    <row r="109" spans="1:50" ht="19.5" customHeight="1">
      <c r="A109" s="1184"/>
      <c r="B109" s="999"/>
      <c r="C109" s="219"/>
      <c r="D109" s="886"/>
      <c r="E109" s="887"/>
      <c r="F109" s="887"/>
      <c r="G109" s="887"/>
      <c r="H109" s="888"/>
      <c r="I109" s="220"/>
      <c r="J109" s="263" t="s">
        <v>99</v>
      </c>
      <c r="K109" s="264"/>
      <c r="L109" s="265"/>
      <c r="M109" s="266"/>
      <c r="N109" s="264"/>
      <c r="O109" s="267"/>
      <c r="P109" s="244"/>
      <c r="Q109" s="268" t="str">
        <f>IF(ISNUMBER(Q110),"","必要項目が正しく選択されていません")</f>
        <v/>
      </c>
      <c r="R109" s="482"/>
      <c r="S109" s="950"/>
      <c r="T109" s="225"/>
      <c r="U109" s="886"/>
      <c r="V109" s="887"/>
      <c r="W109" s="887"/>
      <c r="X109" s="887"/>
      <c r="Y109" s="888"/>
      <c r="Z109" s="225"/>
      <c r="AA109" s="263" t="s">
        <v>99</v>
      </c>
      <c r="AB109" s="264"/>
      <c r="AC109" s="265"/>
      <c r="AD109" s="266"/>
      <c r="AE109" s="264"/>
      <c r="AF109" s="267"/>
      <c r="AG109" s="244"/>
      <c r="AH109" s="268" t="str">
        <f>IF(ISNUMBER(AH110),"","必要項目が正しく選択されていません")</f>
        <v/>
      </c>
      <c r="AI109" s="482"/>
      <c r="AJ109" s="875"/>
      <c r="AK109" s="263" t="s">
        <v>99</v>
      </c>
      <c r="AL109" s="264"/>
      <c r="AM109" s="265"/>
      <c r="AN109" s="266"/>
      <c r="AO109" s="264"/>
      <c r="AP109" s="267"/>
      <c r="AQ109" s="244"/>
      <c r="AR109" s="268" t="str">
        <f>IF(ISNUMBER(AR110),"","必要項目が正しく選択されていません")</f>
        <v/>
      </c>
      <c r="AS109" s="415"/>
      <c r="AT109" s="1116"/>
      <c r="AU109" s="1116"/>
      <c r="AV109" s="1116"/>
      <c r="AW109" s="804"/>
      <c r="AX109" s="803"/>
    </row>
    <row r="110" spans="1:50" ht="37.5" customHeight="1">
      <c r="A110" s="1184"/>
      <c r="B110" s="999"/>
      <c r="C110" s="219"/>
      <c r="D110" s="219"/>
      <c r="E110" s="219"/>
      <c r="F110" s="219"/>
      <c r="G110" s="219"/>
      <c r="H110" s="219"/>
      <c r="I110" s="219"/>
      <c r="J110" s="263"/>
      <c r="K110" s="821"/>
      <c r="L110" s="822"/>
      <c r="M110" s="822"/>
      <c r="N110" s="822"/>
      <c r="O110" s="270"/>
      <c r="P110" s="271" t="s">
        <v>610</v>
      </c>
      <c r="Q110" s="743">
        <v>5</v>
      </c>
      <c r="R110" s="482"/>
      <c r="S110" s="950"/>
      <c r="T110" s="225"/>
      <c r="U110" s="225"/>
      <c r="V110" s="225"/>
      <c r="W110" s="225"/>
      <c r="X110" s="225"/>
      <c r="Y110" s="225"/>
      <c r="Z110" s="225"/>
      <c r="AA110" s="483"/>
      <c r="AB110" s="821"/>
      <c r="AC110" s="822"/>
      <c r="AD110" s="822"/>
      <c r="AE110" s="822"/>
      <c r="AF110" s="270"/>
      <c r="AG110" s="271" t="str">
        <f>IF(AH110="","直接入力です→","")</f>
        <v/>
      </c>
      <c r="AH110" s="269">
        <v>5</v>
      </c>
      <c r="AI110" s="482"/>
      <c r="AJ110" s="875"/>
      <c r="AK110" s="480"/>
      <c r="AL110" s="821"/>
      <c r="AM110" s="821"/>
      <c r="AN110" s="821"/>
      <c r="AO110" s="821"/>
      <c r="AP110" s="821"/>
      <c r="AQ110" s="484"/>
      <c r="AR110" s="769">
        <v>5</v>
      </c>
      <c r="AS110" s="415"/>
      <c r="AT110" s="1116"/>
      <c r="AU110" s="1116"/>
      <c r="AV110" s="1116"/>
      <c r="AW110" s="804"/>
      <c r="AX110" s="803"/>
    </row>
    <row r="111" spans="1:50" ht="16.5" customHeight="1" thickBot="1">
      <c r="A111" s="1185"/>
      <c r="B111" s="1000"/>
      <c r="C111" s="485"/>
      <c r="D111" s="485"/>
      <c r="E111" s="485"/>
      <c r="F111" s="485"/>
      <c r="G111" s="485"/>
      <c r="H111" s="485"/>
      <c r="I111" s="486"/>
      <c r="J111" s="487"/>
      <c r="K111" s="488"/>
      <c r="L111" s="489"/>
      <c r="M111" s="489"/>
      <c r="N111" s="489"/>
      <c r="O111" s="490"/>
      <c r="P111" s="490"/>
      <c r="Q111" s="397" t="s">
        <v>1</v>
      </c>
      <c r="R111" s="491"/>
      <c r="S111" s="951"/>
      <c r="T111" s="492"/>
      <c r="U111" s="493"/>
      <c r="V111" s="493"/>
      <c r="W111" s="493"/>
      <c r="X111" s="493"/>
      <c r="Y111" s="493"/>
      <c r="Z111" s="494"/>
      <c r="AA111" s="487"/>
      <c r="AB111" s="488"/>
      <c r="AC111" s="489"/>
      <c r="AD111" s="489"/>
      <c r="AE111" s="489"/>
      <c r="AF111" s="490"/>
      <c r="AG111" s="490"/>
      <c r="AH111" s="397" t="s">
        <v>1</v>
      </c>
      <c r="AI111" s="491"/>
      <c r="AJ111" s="876"/>
      <c r="AK111" s="488"/>
      <c r="AL111" s="488"/>
      <c r="AM111" s="489"/>
      <c r="AN111" s="489"/>
      <c r="AO111" s="489"/>
      <c r="AP111" s="490"/>
      <c r="AQ111" s="490"/>
      <c r="AR111" s="397" t="s">
        <v>1</v>
      </c>
      <c r="AS111" s="399"/>
      <c r="AT111" s="1117"/>
      <c r="AU111" s="1117"/>
      <c r="AV111" s="1117"/>
      <c r="AW111" s="495"/>
      <c r="AX111" s="496"/>
    </row>
    <row r="112" spans="1:50" customFormat="1" ht="29.25" customHeight="1">
      <c r="A112" s="1103" t="s">
        <v>24</v>
      </c>
      <c r="B112" s="994" t="s">
        <v>78</v>
      </c>
      <c r="C112" s="975" t="s">
        <v>42</v>
      </c>
      <c r="D112" s="990"/>
      <c r="E112" s="990"/>
      <c r="F112" s="990"/>
      <c r="G112" s="990"/>
      <c r="H112" s="990"/>
      <c r="I112" s="991"/>
      <c r="J112" s="497"/>
      <c r="K112" s="497"/>
      <c r="L112" s="497"/>
      <c r="M112" s="497"/>
      <c r="N112" s="497"/>
      <c r="O112" s="497"/>
      <c r="P112" s="497"/>
      <c r="Q112" s="498"/>
      <c r="R112" s="497"/>
      <c r="S112" s="891" t="s">
        <v>78</v>
      </c>
      <c r="T112" s="942" t="s">
        <v>42</v>
      </c>
      <c r="U112" s="964"/>
      <c r="V112" s="964"/>
      <c r="W112" s="964"/>
      <c r="X112" s="964"/>
      <c r="Y112" s="964"/>
      <c r="Z112" s="965"/>
      <c r="AA112" s="758" t="s">
        <v>2</v>
      </c>
      <c r="AB112" s="407" t="s">
        <v>195</v>
      </c>
      <c r="AC112" s="499"/>
      <c r="AD112" s="499"/>
      <c r="AE112" s="499"/>
      <c r="AF112" s="499"/>
      <c r="AG112" s="499"/>
      <c r="AH112" s="500"/>
      <c r="AI112" s="501"/>
      <c r="AJ112" s="872" t="s">
        <v>293</v>
      </c>
      <c r="AK112" s="758" t="s">
        <v>3</v>
      </c>
      <c r="AL112" s="407" t="s">
        <v>222</v>
      </c>
      <c r="AM112" s="408"/>
      <c r="AN112" s="768" t="s">
        <v>2</v>
      </c>
      <c r="AO112" s="410" t="s">
        <v>221</v>
      </c>
      <c r="AP112" s="499"/>
      <c r="AQ112" s="499"/>
      <c r="AR112" s="500"/>
      <c r="AS112" s="502"/>
      <c r="AT112" s="503"/>
      <c r="AU112" s="503"/>
      <c r="AV112" s="503"/>
      <c r="AW112" s="502"/>
      <c r="AX112" s="504"/>
    </row>
    <row r="113" spans="1:50" ht="29.25" customHeight="1">
      <c r="A113" s="1104"/>
      <c r="B113" s="995"/>
      <c r="C113" s="992"/>
      <c r="D113" s="992"/>
      <c r="E113" s="992"/>
      <c r="F113" s="992"/>
      <c r="G113" s="992"/>
      <c r="H113" s="992"/>
      <c r="I113" s="993"/>
      <c r="J113" s="746" t="s">
        <v>3</v>
      </c>
      <c r="K113" s="93" t="str">
        <f>IF(K13="銀の認定【新規】","取組無し、または添付資料無し（初回のみ　※添付資料ない場合は採点対象外）","取組無し")</f>
        <v>取組無し</v>
      </c>
      <c r="L113" s="237"/>
      <c r="M113" s="237"/>
      <c r="N113" s="315"/>
      <c r="O113" s="315"/>
      <c r="P113" s="315"/>
      <c r="Q113" s="316"/>
      <c r="R113" s="227"/>
      <c r="S113" s="892"/>
      <c r="T113" s="966"/>
      <c r="U113" s="966"/>
      <c r="V113" s="966"/>
      <c r="W113" s="966"/>
      <c r="X113" s="966"/>
      <c r="Y113" s="966"/>
      <c r="Z113" s="967"/>
      <c r="AA113" s="746" t="s">
        <v>3</v>
      </c>
      <c r="AB113" s="93" t="str">
        <f>IF(K13="銀の認定【新規】","取組無し、または添付資料無し（初回のみ　※添付資料ない場合は採点対象外）","取組無し")</f>
        <v>取組無し</v>
      </c>
      <c r="AC113" s="237"/>
      <c r="AD113" s="237"/>
      <c r="AE113" s="315"/>
      <c r="AF113" s="315"/>
      <c r="AG113" s="315"/>
      <c r="AH113" s="316"/>
      <c r="AI113" s="318"/>
      <c r="AJ113" s="873"/>
      <c r="AK113" s="746" t="s">
        <v>3</v>
      </c>
      <c r="AL113" s="93" t="str">
        <f>IF(K13="銀の認定【新規】","取組無し、または添付資料無し（初回のみ　※添付資料ない場合は採点対象外）","取組無し")</f>
        <v>取組無し</v>
      </c>
      <c r="AM113" s="237"/>
      <c r="AN113" s="237"/>
      <c r="AO113" s="315"/>
      <c r="AP113" s="315"/>
      <c r="AQ113" s="315"/>
      <c r="AR113" s="316"/>
      <c r="AS113" s="318"/>
      <c r="AT113" s="902">
        <f>Q128</f>
        <v>5</v>
      </c>
      <c r="AU113" s="902">
        <f>AH128</f>
        <v>5</v>
      </c>
      <c r="AV113" s="904">
        <f>AR128</f>
        <v>5</v>
      </c>
      <c r="AW113" s="816" t="s">
        <v>422</v>
      </c>
      <c r="AX113" s="817"/>
    </row>
    <row r="114" spans="1:50" ht="19.5" customHeight="1">
      <c r="A114" s="1104"/>
      <c r="B114" s="995"/>
      <c r="C114" s="992"/>
      <c r="D114" s="992"/>
      <c r="E114" s="992"/>
      <c r="F114" s="992"/>
      <c r="G114" s="992"/>
      <c r="H114" s="992"/>
      <c r="I114" s="993"/>
      <c r="J114" s="835" t="s">
        <v>97</v>
      </c>
      <c r="K114" s="835"/>
      <c r="L114" s="835"/>
      <c r="M114" s="315"/>
      <c r="N114" s="315"/>
      <c r="O114" s="315"/>
      <c r="P114" s="315"/>
      <c r="Q114" s="316"/>
      <c r="R114" s="227"/>
      <c r="S114" s="892"/>
      <c r="T114" s="966"/>
      <c r="U114" s="966"/>
      <c r="V114" s="966"/>
      <c r="W114" s="966"/>
      <c r="X114" s="966"/>
      <c r="Y114" s="966"/>
      <c r="Z114" s="967"/>
      <c r="AA114" s="835" t="s">
        <v>97</v>
      </c>
      <c r="AB114" s="835"/>
      <c r="AC114" s="835"/>
      <c r="AD114" s="315"/>
      <c r="AE114" s="315"/>
      <c r="AF114" s="315"/>
      <c r="AG114" s="315"/>
      <c r="AH114" s="316"/>
      <c r="AI114" s="318"/>
      <c r="AJ114" s="873"/>
      <c r="AK114" s="835" t="s">
        <v>97</v>
      </c>
      <c r="AL114" s="835"/>
      <c r="AM114" s="835"/>
      <c r="AN114" s="315"/>
      <c r="AO114" s="315"/>
      <c r="AP114" s="315"/>
      <c r="AQ114" s="315"/>
      <c r="AR114" s="316"/>
      <c r="AS114" s="318"/>
      <c r="AT114" s="902"/>
      <c r="AU114" s="902"/>
      <c r="AV114" s="904"/>
      <c r="AW114" s="809"/>
      <c r="AX114" s="810"/>
    </row>
    <row r="115" spans="1:50" ht="19.5" customHeight="1">
      <c r="A115" s="1104"/>
      <c r="B115" s="995"/>
      <c r="C115" s="992"/>
      <c r="D115" s="992"/>
      <c r="E115" s="992"/>
      <c r="F115" s="992"/>
      <c r="G115" s="992"/>
      <c r="H115" s="992"/>
      <c r="I115" s="993"/>
      <c r="J115" s="746" t="s">
        <v>2</v>
      </c>
      <c r="K115" s="320" t="s">
        <v>142</v>
      </c>
      <c r="L115" s="320"/>
      <c r="M115" s="315"/>
      <c r="N115" s="315"/>
      <c r="O115" s="315"/>
      <c r="P115" s="315"/>
      <c r="Q115" s="316"/>
      <c r="R115" s="227"/>
      <c r="S115" s="892"/>
      <c r="T115" s="966"/>
      <c r="U115" s="966"/>
      <c r="V115" s="966"/>
      <c r="W115" s="966"/>
      <c r="X115" s="966"/>
      <c r="Y115" s="966"/>
      <c r="Z115" s="967"/>
      <c r="AA115" s="746" t="s">
        <v>3</v>
      </c>
      <c r="AB115" s="320" t="s">
        <v>142</v>
      </c>
      <c r="AC115" s="320"/>
      <c r="AD115" s="315"/>
      <c r="AE115" s="315"/>
      <c r="AF115" s="315"/>
      <c r="AG115" s="315"/>
      <c r="AH115" s="316"/>
      <c r="AI115" s="318"/>
      <c r="AJ115" s="873"/>
      <c r="AK115" s="746" t="s">
        <v>3</v>
      </c>
      <c r="AL115" s="320" t="s">
        <v>142</v>
      </c>
      <c r="AM115" s="320"/>
      <c r="AN115" s="315"/>
      <c r="AO115" s="315"/>
      <c r="AP115" s="315"/>
      <c r="AQ115" s="315"/>
      <c r="AR115" s="316"/>
      <c r="AS115" s="318"/>
      <c r="AT115" s="902"/>
      <c r="AU115" s="902"/>
      <c r="AV115" s="904"/>
      <c r="AW115" s="811"/>
      <c r="AX115" s="812"/>
    </row>
    <row r="116" spans="1:50" ht="19.5" customHeight="1">
      <c r="A116" s="1104"/>
      <c r="B116" s="995"/>
      <c r="C116" s="992"/>
      <c r="D116" s="992"/>
      <c r="E116" s="992"/>
      <c r="F116" s="992"/>
      <c r="G116" s="992"/>
      <c r="H116" s="992"/>
      <c r="I116" s="993"/>
      <c r="J116" s="319"/>
      <c r="K116" s="320" t="s">
        <v>143</v>
      </c>
      <c r="L116" s="320"/>
      <c r="M116" s="315"/>
      <c r="N116" s="315"/>
      <c r="O116" s="315"/>
      <c r="P116" s="315"/>
      <c r="Q116" s="316"/>
      <c r="R116" s="423">
        <f>_xlfn.IFS(J115="□",0,J115="☑",11)</f>
        <v>11</v>
      </c>
      <c r="S116" s="892"/>
      <c r="T116" s="966"/>
      <c r="U116" s="966"/>
      <c r="V116" s="966"/>
      <c r="W116" s="966"/>
      <c r="X116" s="966"/>
      <c r="Y116" s="966"/>
      <c r="Z116" s="967"/>
      <c r="AA116" s="319"/>
      <c r="AB116" s="320" t="s">
        <v>143</v>
      </c>
      <c r="AC116" s="320"/>
      <c r="AD116" s="315"/>
      <c r="AE116" s="315"/>
      <c r="AF116" s="315"/>
      <c r="AG116" s="315"/>
      <c r="AH116" s="316"/>
      <c r="AI116" s="326">
        <f>_xlfn.IFS(AA115="□",0,AA115="☑",11)</f>
        <v>0</v>
      </c>
      <c r="AJ116" s="873"/>
      <c r="AK116" s="319"/>
      <c r="AL116" s="320" t="s">
        <v>143</v>
      </c>
      <c r="AM116" s="320"/>
      <c r="AN116" s="315"/>
      <c r="AO116" s="315"/>
      <c r="AP116" s="315"/>
      <c r="AQ116" s="315"/>
      <c r="AR116" s="316"/>
      <c r="AS116" s="326">
        <f>_xlfn.IFS(AK115="□",0,AK115="☑",11)</f>
        <v>0</v>
      </c>
      <c r="AT116" s="902"/>
      <c r="AU116" s="902"/>
      <c r="AV116" s="904"/>
      <c r="AW116" s="811"/>
      <c r="AX116" s="812"/>
    </row>
    <row r="117" spans="1:50" ht="19.5" customHeight="1">
      <c r="A117" s="1104"/>
      <c r="B117" s="995"/>
      <c r="C117" s="992"/>
      <c r="D117" s="992"/>
      <c r="E117" s="992"/>
      <c r="F117" s="992"/>
      <c r="G117" s="992"/>
      <c r="H117" s="992"/>
      <c r="I117" s="993"/>
      <c r="J117" s="319"/>
      <c r="K117" s="746" t="s">
        <v>3</v>
      </c>
      <c r="L117" s="424" t="s">
        <v>146</v>
      </c>
      <c r="M117" s="315"/>
      <c r="N117" s="315"/>
      <c r="O117" s="315"/>
      <c r="P117" s="315"/>
      <c r="Q117" s="316"/>
      <c r="R117" s="227"/>
      <c r="S117" s="892"/>
      <c r="T117" s="966"/>
      <c r="U117" s="966"/>
      <c r="V117" s="966"/>
      <c r="W117" s="966"/>
      <c r="X117" s="966"/>
      <c r="Y117" s="966"/>
      <c r="Z117" s="967"/>
      <c r="AA117" s="319"/>
      <c r="AB117" s="746" t="s">
        <v>3</v>
      </c>
      <c r="AC117" s="424" t="s">
        <v>146</v>
      </c>
      <c r="AD117" s="315"/>
      <c r="AE117" s="315"/>
      <c r="AF117" s="315"/>
      <c r="AG117" s="315"/>
      <c r="AH117" s="316"/>
      <c r="AI117" s="318"/>
      <c r="AJ117" s="873"/>
      <c r="AK117" s="319"/>
      <c r="AL117" s="746" t="s">
        <v>3</v>
      </c>
      <c r="AM117" s="424" t="s">
        <v>146</v>
      </c>
      <c r="AN117" s="315"/>
      <c r="AO117" s="315"/>
      <c r="AP117" s="315"/>
      <c r="AQ117" s="315"/>
      <c r="AR117" s="316"/>
      <c r="AS117" s="318"/>
      <c r="AT117" s="902"/>
      <c r="AU117" s="902"/>
      <c r="AV117" s="904"/>
      <c r="AW117" s="811"/>
      <c r="AX117" s="812"/>
    </row>
    <row r="118" spans="1:50" ht="19.5" customHeight="1">
      <c r="A118" s="1104"/>
      <c r="B118" s="995"/>
      <c r="C118" s="505"/>
      <c r="D118" s="505"/>
      <c r="E118" s="505"/>
      <c r="F118" s="505"/>
      <c r="G118" s="505"/>
      <c r="H118" s="505"/>
      <c r="I118" s="506"/>
      <c r="J118" s="319"/>
      <c r="K118" s="746" t="s">
        <v>3</v>
      </c>
      <c r="L118" s="424" t="s">
        <v>144</v>
      </c>
      <c r="M118" s="315"/>
      <c r="N118" s="315"/>
      <c r="O118" s="315"/>
      <c r="P118" s="315"/>
      <c r="Q118" s="316"/>
      <c r="R118" s="227"/>
      <c r="S118" s="892"/>
      <c r="T118" s="507"/>
      <c r="U118" s="507"/>
      <c r="V118" s="507"/>
      <c r="W118" s="507"/>
      <c r="X118" s="507"/>
      <c r="Y118" s="507"/>
      <c r="Z118" s="508"/>
      <c r="AA118" s="319"/>
      <c r="AB118" s="746" t="s">
        <v>3</v>
      </c>
      <c r="AC118" s="424" t="s">
        <v>144</v>
      </c>
      <c r="AD118" s="315"/>
      <c r="AE118" s="315"/>
      <c r="AF118" s="315"/>
      <c r="AG118" s="315"/>
      <c r="AH118" s="316"/>
      <c r="AI118" s="318"/>
      <c r="AJ118" s="873"/>
      <c r="AK118" s="319"/>
      <c r="AL118" s="746" t="s">
        <v>3</v>
      </c>
      <c r="AM118" s="424" t="s">
        <v>144</v>
      </c>
      <c r="AN118" s="315"/>
      <c r="AO118" s="315"/>
      <c r="AP118" s="315"/>
      <c r="AQ118" s="315"/>
      <c r="AR118" s="316"/>
      <c r="AS118" s="318"/>
      <c r="AT118" s="902"/>
      <c r="AU118" s="902"/>
      <c r="AV118" s="904"/>
      <c r="AW118" s="811"/>
      <c r="AX118" s="812"/>
    </row>
    <row r="119" spans="1:50" ht="19.5" customHeight="1">
      <c r="A119" s="1104"/>
      <c r="B119" s="995"/>
      <c r="C119" s="369"/>
      <c r="D119" s="923" t="s">
        <v>189</v>
      </c>
      <c r="E119" s="924"/>
      <c r="F119" s="924"/>
      <c r="G119" s="924"/>
      <c r="H119" s="925"/>
      <c r="I119" s="369"/>
      <c r="J119" s="263"/>
      <c r="K119" s="746" t="s">
        <v>3</v>
      </c>
      <c r="L119" s="509" t="s">
        <v>145</v>
      </c>
      <c r="M119" s="510"/>
      <c r="N119" s="889"/>
      <c r="O119" s="890"/>
      <c r="P119" s="315"/>
      <c r="Q119" s="316"/>
      <c r="R119" s="227"/>
      <c r="S119" s="892"/>
      <c r="T119" s="372"/>
      <c r="U119" s="923" t="s">
        <v>189</v>
      </c>
      <c r="V119" s="924"/>
      <c r="W119" s="924"/>
      <c r="X119" s="924"/>
      <c r="Y119" s="925"/>
      <c r="Z119" s="372"/>
      <c r="AA119" s="263"/>
      <c r="AB119" s="746" t="s">
        <v>3</v>
      </c>
      <c r="AC119" s="509" t="s">
        <v>145</v>
      </c>
      <c r="AD119" s="510"/>
      <c r="AE119" s="889"/>
      <c r="AF119" s="890"/>
      <c r="AG119" s="315"/>
      <c r="AH119" s="316"/>
      <c r="AI119" s="318"/>
      <c r="AJ119" s="873"/>
      <c r="AK119" s="264"/>
      <c r="AL119" s="746" t="s">
        <v>3</v>
      </c>
      <c r="AM119" s="509" t="s">
        <v>145</v>
      </c>
      <c r="AN119" s="510"/>
      <c r="AO119" s="889"/>
      <c r="AP119" s="890"/>
      <c r="AQ119" s="315"/>
      <c r="AR119" s="316"/>
      <c r="AS119" s="318"/>
      <c r="AT119" s="902"/>
      <c r="AU119" s="902"/>
      <c r="AV119" s="904"/>
      <c r="AW119" s="783"/>
      <c r="AX119" s="247"/>
    </row>
    <row r="120" spans="1:50" ht="19.5" customHeight="1">
      <c r="A120" s="1104"/>
      <c r="B120" s="995"/>
      <c r="C120" s="369"/>
      <c r="D120" s="926"/>
      <c r="E120" s="927"/>
      <c r="F120" s="927"/>
      <c r="G120" s="927"/>
      <c r="H120" s="928"/>
      <c r="I120" s="369"/>
      <c r="J120" s="263" t="s">
        <v>93</v>
      </c>
      <c r="K120" s="264"/>
      <c r="L120" s="343"/>
      <c r="M120" s="343"/>
      <c r="N120" s="264"/>
      <c r="O120" s="315"/>
      <c r="P120" s="88"/>
      <c r="Q120" s="344"/>
      <c r="R120" s="511"/>
      <c r="S120" s="892"/>
      <c r="T120" s="372"/>
      <c r="U120" s="926"/>
      <c r="V120" s="927"/>
      <c r="W120" s="927"/>
      <c r="X120" s="927"/>
      <c r="Y120" s="928"/>
      <c r="Z120" s="372"/>
      <c r="AA120" s="263" t="s">
        <v>93</v>
      </c>
      <c r="AB120" s="264"/>
      <c r="AC120" s="343"/>
      <c r="AD120" s="343"/>
      <c r="AE120" s="264"/>
      <c r="AF120" s="315"/>
      <c r="AG120" s="88"/>
      <c r="AH120" s="344"/>
      <c r="AI120" s="348"/>
      <c r="AJ120" s="873"/>
      <c r="AK120" s="264" t="s">
        <v>93</v>
      </c>
      <c r="AL120" s="264"/>
      <c r="AM120" s="343"/>
      <c r="AN120" s="343"/>
      <c r="AO120" s="264"/>
      <c r="AP120" s="315"/>
      <c r="AQ120" s="88"/>
      <c r="AR120" s="344"/>
      <c r="AS120" s="348"/>
      <c r="AT120" s="902"/>
      <c r="AU120" s="902"/>
      <c r="AV120" s="904"/>
      <c r="AW120" s="811"/>
      <c r="AX120" s="812"/>
    </row>
    <row r="121" spans="1:50" ht="19.5" customHeight="1">
      <c r="A121" s="1104"/>
      <c r="B121" s="995"/>
      <c r="C121" s="369"/>
      <c r="D121" s="883" t="s">
        <v>185</v>
      </c>
      <c r="E121" s="908"/>
      <c r="F121" s="908"/>
      <c r="G121" s="908"/>
      <c r="H121" s="909"/>
      <c r="I121" s="369"/>
      <c r="J121" s="744" t="s">
        <v>2</v>
      </c>
      <c r="K121" s="355" t="s">
        <v>91</v>
      </c>
      <c r="L121" s="356"/>
      <c r="M121" s="356"/>
      <c r="N121" s="315"/>
      <c r="O121" s="315"/>
      <c r="P121" s="88"/>
      <c r="Q121" s="344"/>
      <c r="R121" s="437">
        <f>_xlfn.IFS(AND(J121="□",J122="□"),0,AND(J121="☑",J122="□"),1,AND(J121="□",J122="☑"),2)</f>
        <v>1</v>
      </c>
      <c r="S121" s="892"/>
      <c r="T121" s="372"/>
      <c r="U121" s="883" t="s">
        <v>185</v>
      </c>
      <c r="V121" s="908"/>
      <c r="W121" s="908"/>
      <c r="X121" s="908"/>
      <c r="Y121" s="909"/>
      <c r="Z121" s="372"/>
      <c r="AA121" s="744" t="s">
        <v>3</v>
      </c>
      <c r="AB121" s="355" t="s">
        <v>91</v>
      </c>
      <c r="AC121" s="356"/>
      <c r="AD121" s="356"/>
      <c r="AE121" s="315"/>
      <c r="AF121" s="315"/>
      <c r="AG121" s="88"/>
      <c r="AH121" s="344"/>
      <c r="AI121" s="360">
        <f>_xlfn.IFS(AND(AA121="□",AA122="□"),0,AND(AA121="☑",AA122="□"),1,AND(AA121="□",AA122="☑"),2)</f>
        <v>0</v>
      </c>
      <c r="AJ121" s="873"/>
      <c r="AK121" s="746" t="s">
        <v>3</v>
      </c>
      <c r="AL121" s="355" t="s">
        <v>91</v>
      </c>
      <c r="AM121" s="356"/>
      <c r="AN121" s="356"/>
      <c r="AO121" s="315"/>
      <c r="AP121" s="315"/>
      <c r="AQ121" s="88"/>
      <c r="AR121" s="344"/>
      <c r="AS121" s="360">
        <f>_xlfn.IFS(AND(AK121="□",AK122="□"),0,AND(AK121="☑",AK122="□"),1,AND(AK121="□",AK122="☑"),2)</f>
        <v>0</v>
      </c>
      <c r="AT121" s="902"/>
      <c r="AU121" s="902"/>
      <c r="AV121" s="904"/>
      <c r="AW121" s="811"/>
      <c r="AX121" s="812"/>
    </row>
    <row r="122" spans="1:50" ht="19.5" customHeight="1">
      <c r="A122" s="1104"/>
      <c r="B122" s="995"/>
      <c r="C122" s="369"/>
      <c r="D122" s="910"/>
      <c r="E122" s="911"/>
      <c r="F122" s="911"/>
      <c r="G122" s="911"/>
      <c r="H122" s="912"/>
      <c r="I122" s="369"/>
      <c r="J122" s="744" t="s">
        <v>3</v>
      </c>
      <c r="K122" s="342" t="s">
        <v>92</v>
      </c>
      <c r="L122" s="320"/>
      <c r="M122" s="343"/>
      <c r="N122" s="88"/>
      <c r="O122" s="315"/>
      <c r="P122" s="88"/>
      <c r="Q122" s="344"/>
      <c r="R122" s="227"/>
      <c r="S122" s="892"/>
      <c r="T122" s="372"/>
      <c r="U122" s="910"/>
      <c r="V122" s="911"/>
      <c r="W122" s="911"/>
      <c r="X122" s="911"/>
      <c r="Y122" s="912"/>
      <c r="Z122" s="372"/>
      <c r="AA122" s="744" t="s">
        <v>3</v>
      </c>
      <c r="AB122" s="342" t="s">
        <v>92</v>
      </c>
      <c r="AC122" s="320"/>
      <c r="AD122" s="343"/>
      <c r="AE122" s="88"/>
      <c r="AF122" s="315"/>
      <c r="AG122" s="88"/>
      <c r="AH122" s="344"/>
      <c r="AI122" s="318"/>
      <c r="AJ122" s="873"/>
      <c r="AK122" s="746" t="s">
        <v>3</v>
      </c>
      <c r="AL122" s="342" t="s">
        <v>92</v>
      </c>
      <c r="AM122" s="320"/>
      <c r="AN122" s="343"/>
      <c r="AO122" s="88"/>
      <c r="AP122" s="315"/>
      <c r="AQ122" s="88"/>
      <c r="AR122" s="344"/>
      <c r="AS122" s="318"/>
      <c r="AT122" s="902"/>
      <c r="AU122" s="902"/>
      <c r="AV122" s="904"/>
      <c r="AW122" s="811"/>
      <c r="AX122" s="812"/>
    </row>
    <row r="123" spans="1:50" ht="19.5" customHeight="1">
      <c r="A123" s="1104"/>
      <c r="B123" s="995"/>
      <c r="C123" s="369"/>
      <c r="D123" s="883" t="s">
        <v>186</v>
      </c>
      <c r="E123" s="884"/>
      <c r="F123" s="884"/>
      <c r="G123" s="884"/>
      <c r="H123" s="885"/>
      <c r="I123" s="369"/>
      <c r="J123" s="263" t="s">
        <v>267</v>
      </c>
      <c r="K123" s="264"/>
      <c r="M123" s="264"/>
      <c r="N123" s="315"/>
      <c r="O123" s="370" t="str">
        <f>IF(O124="","",IFERROR(IF(DATEDIF(O124,$K$14,"M")&lt;6,"レポート記入日から6ヵ月未満になっていませんか？",""),""))</f>
        <v/>
      </c>
      <c r="P123" s="371"/>
      <c r="Q123" s="344"/>
      <c r="R123" s="227"/>
      <c r="S123" s="892"/>
      <c r="T123" s="372"/>
      <c r="U123" s="883" t="s">
        <v>186</v>
      </c>
      <c r="V123" s="884"/>
      <c r="W123" s="884"/>
      <c r="X123" s="884"/>
      <c r="Y123" s="885"/>
      <c r="Z123" s="372"/>
      <c r="AA123" s="263" t="s">
        <v>267</v>
      </c>
      <c r="AB123" s="264"/>
      <c r="AC123" s="90"/>
      <c r="AD123" s="264"/>
      <c r="AE123" s="315"/>
      <c r="AF123" s="797" t="str">
        <f>IF(AF124="","",IFERROR(IF(DATEDIF(AF124,$K$14,"M")&lt;6,"レポート記入日から6ヵ月未満になっていませんか？",""),""))</f>
        <v/>
      </c>
      <c r="AG123" s="371"/>
      <c r="AH123" s="344"/>
      <c r="AI123" s="318"/>
      <c r="AJ123" s="873"/>
      <c r="AK123" s="264" t="s">
        <v>267</v>
      </c>
      <c r="AL123" s="264"/>
      <c r="AM123" s="90"/>
      <c r="AN123" s="264"/>
      <c r="AO123" s="315"/>
      <c r="AP123" s="797" t="str">
        <f>IF(AP124="","",IFERROR(IF(DATEDIF(AP124,$K$14,"M")&lt;6,"レポート記入日から6ヵ月未満になっていませんか？",""),""))</f>
        <v/>
      </c>
      <c r="AQ123" s="371"/>
      <c r="AR123" s="344"/>
      <c r="AS123" s="318"/>
      <c r="AT123" s="902"/>
      <c r="AU123" s="902"/>
      <c r="AV123" s="904"/>
      <c r="AW123" s="811"/>
      <c r="AX123" s="812"/>
    </row>
    <row r="124" spans="1:50" ht="19.5" customHeight="1">
      <c r="A124" s="1104"/>
      <c r="B124" s="995"/>
      <c r="C124" s="438"/>
      <c r="D124" s="886"/>
      <c r="E124" s="887"/>
      <c r="F124" s="887"/>
      <c r="G124" s="887"/>
      <c r="H124" s="888"/>
      <c r="I124" s="219"/>
      <c r="J124" s="744" t="s">
        <v>2</v>
      </c>
      <c r="K124" s="374" t="s">
        <v>96</v>
      </c>
      <c r="L124" s="266"/>
      <c r="M124" s="266"/>
      <c r="N124" s="512" t="s">
        <v>98</v>
      </c>
      <c r="O124" s="749"/>
      <c r="P124" s="376"/>
      <c r="Q124" s="344"/>
      <c r="R124" s="437">
        <f>_xlfn.IFS(AND(J124="□",J125="□",J126="□"),0,AND(J124="☑",J125="□",J126="□"),1,AND(J124="□",J125="☑",J126="□"),2,AND(J124="□",J125="□",J126="☑"),3)</f>
        <v>1</v>
      </c>
      <c r="S124" s="892"/>
      <c r="T124" s="439"/>
      <c r="U124" s="886"/>
      <c r="V124" s="887"/>
      <c r="W124" s="887"/>
      <c r="X124" s="887"/>
      <c r="Y124" s="888"/>
      <c r="Z124" s="225"/>
      <c r="AA124" s="744" t="s">
        <v>3</v>
      </c>
      <c r="AB124" s="374" t="s">
        <v>96</v>
      </c>
      <c r="AC124" s="266"/>
      <c r="AD124" s="266"/>
      <c r="AE124" s="512" t="s">
        <v>98</v>
      </c>
      <c r="AF124" s="749"/>
      <c r="AG124" s="376"/>
      <c r="AH124" s="344"/>
      <c r="AI124" s="360">
        <f>_xlfn.IFS(AND(AA124="□",AA125="□",AA126="□"),0,AND(AA124="☑",AA125="□",AA126="□"),1,AND(AA124="□",AA125="☑",AA126="□"),2,AND(AA124="□",AA125="□",AA126="☑"),3)</f>
        <v>0</v>
      </c>
      <c r="AJ124" s="873"/>
      <c r="AK124" s="746" t="s">
        <v>3</v>
      </c>
      <c r="AL124" s="374" t="s">
        <v>96</v>
      </c>
      <c r="AM124" s="266"/>
      <c r="AN124" s="266"/>
      <c r="AO124" s="512" t="s">
        <v>98</v>
      </c>
      <c r="AP124" s="749"/>
      <c r="AQ124" s="376"/>
      <c r="AR124" s="344"/>
      <c r="AS124" s="360">
        <f>_xlfn.IFS(AND(AK124="□",AK125="□",AK126="□"),0,AND(AK124="☑",AK125="□",AK126="□"),1,AND(AK124="□",AK125="☑",AK126="□"),2,AND(AK124="□",AK125="□",AK126="☑"),3)</f>
        <v>0</v>
      </c>
      <c r="AT124" s="902"/>
      <c r="AU124" s="902"/>
      <c r="AV124" s="904"/>
      <c r="AW124" s="811"/>
      <c r="AX124" s="812"/>
    </row>
    <row r="125" spans="1:50" ht="19.5" customHeight="1">
      <c r="A125" s="1104"/>
      <c r="B125" s="995"/>
      <c r="C125" s="438"/>
      <c r="D125" s="513"/>
      <c r="E125" s="513"/>
      <c r="F125" s="513"/>
      <c r="G125" s="513"/>
      <c r="H125" s="513"/>
      <c r="I125" s="219"/>
      <c r="J125" s="744" t="s">
        <v>3</v>
      </c>
      <c r="K125" s="374" t="s">
        <v>94</v>
      </c>
      <c r="L125" s="266"/>
      <c r="M125" s="266"/>
      <c r="N125" s="380" t="s">
        <v>194</v>
      </c>
      <c r="O125" s="264"/>
      <c r="P125" s="264"/>
      <c r="Q125" s="381"/>
      <c r="R125" s="465"/>
      <c r="S125" s="892"/>
      <c r="T125" s="439"/>
      <c r="U125" s="514"/>
      <c r="V125" s="514"/>
      <c r="W125" s="514"/>
      <c r="X125" s="514"/>
      <c r="Y125" s="514"/>
      <c r="Z125" s="225"/>
      <c r="AA125" s="744" t="s">
        <v>3</v>
      </c>
      <c r="AB125" s="374" t="s">
        <v>94</v>
      </c>
      <c r="AC125" s="266"/>
      <c r="AD125" s="266"/>
      <c r="AE125" s="380" t="s">
        <v>194</v>
      </c>
      <c r="AF125" s="264"/>
      <c r="AG125" s="264"/>
      <c r="AH125" s="381"/>
      <c r="AI125" s="337"/>
      <c r="AJ125" s="873"/>
      <c r="AK125" s="746" t="s">
        <v>3</v>
      </c>
      <c r="AL125" s="374" t="s">
        <v>94</v>
      </c>
      <c r="AM125" s="266"/>
      <c r="AN125" s="266"/>
      <c r="AO125" s="380" t="s">
        <v>194</v>
      </c>
      <c r="AP125" s="264"/>
      <c r="AQ125" s="264"/>
      <c r="AR125" s="381"/>
      <c r="AS125" s="337"/>
      <c r="AT125" s="902"/>
      <c r="AU125" s="902"/>
      <c r="AV125" s="904"/>
      <c r="AW125" s="811"/>
      <c r="AX125" s="812"/>
    </row>
    <row r="126" spans="1:50" ht="19.5" customHeight="1">
      <c r="A126" s="1104"/>
      <c r="B126" s="995"/>
      <c r="C126" s="438"/>
      <c r="D126" s="515"/>
      <c r="E126" s="369"/>
      <c r="F126" s="369"/>
      <c r="G126" s="219"/>
      <c r="H126" s="219"/>
      <c r="I126" s="219"/>
      <c r="J126" s="744" t="s">
        <v>3</v>
      </c>
      <c r="K126" s="374" t="s">
        <v>33</v>
      </c>
      <c r="L126" s="266"/>
      <c r="M126" s="266"/>
      <c r="N126" s="264"/>
      <c r="O126" s="267"/>
      <c r="P126" s="267"/>
      <c r="Q126" s="384"/>
      <c r="R126" s="511"/>
      <c r="S126" s="892"/>
      <c r="T126" s="439"/>
      <c r="U126" s="516"/>
      <c r="V126" s="372"/>
      <c r="W126" s="372"/>
      <c r="X126" s="225"/>
      <c r="Y126" s="225"/>
      <c r="Z126" s="225"/>
      <c r="AA126" s="744" t="s">
        <v>3</v>
      </c>
      <c r="AB126" s="374" t="s">
        <v>33</v>
      </c>
      <c r="AC126" s="266"/>
      <c r="AD126" s="266"/>
      <c r="AE126" s="264"/>
      <c r="AF126" s="267"/>
      <c r="AG126" s="267"/>
      <c r="AH126" s="384"/>
      <c r="AI126" s="348"/>
      <c r="AJ126" s="873"/>
      <c r="AK126" s="746" t="s">
        <v>3</v>
      </c>
      <c r="AL126" s="374" t="s">
        <v>33</v>
      </c>
      <c r="AM126" s="266"/>
      <c r="AN126" s="266"/>
      <c r="AO126" s="264"/>
      <c r="AP126" s="267"/>
      <c r="AQ126" s="267"/>
      <c r="AR126" s="384"/>
      <c r="AS126" s="348"/>
      <c r="AT126" s="902"/>
      <c r="AU126" s="902"/>
      <c r="AV126" s="904"/>
      <c r="AW126" s="811"/>
      <c r="AX126" s="812"/>
    </row>
    <row r="127" spans="1:50" ht="19.5" customHeight="1">
      <c r="A127" s="1104"/>
      <c r="B127" s="995"/>
      <c r="C127" s="438"/>
      <c r="D127" s="513"/>
      <c r="E127" s="513"/>
      <c r="F127" s="513"/>
      <c r="G127" s="513"/>
      <c r="H127" s="513"/>
      <c r="I127" s="219"/>
      <c r="J127" s="386" t="s">
        <v>99</v>
      </c>
      <c r="K127" s="387"/>
      <c r="L127" s="265"/>
      <c r="M127" s="266"/>
      <c r="N127" s="264"/>
      <c r="O127" s="267"/>
      <c r="P127" s="267"/>
      <c r="Q127" s="268" t="str">
        <f>IF(ISNUMBER(Q128),"","必要項目が正しく選択されていません")</f>
        <v/>
      </c>
      <c r="R127" s="517"/>
      <c r="S127" s="892"/>
      <c r="T127" s="439"/>
      <c r="U127" s="514"/>
      <c r="V127" s="514"/>
      <c r="W127" s="514"/>
      <c r="X127" s="514"/>
      <c r="Y127" s="514"/>
      <c r="Z127" s="225"/>
      <c r="AA127" s="386" t="s">
        <v>237</v>
      </c>
      <c r="AB127" s="387"/>
      <c r="AC127" s="265"/>
      <c r="AD127" s="266"/>
      <c r="AE127" s="264"/>
      <c r="AF127" s="267"/>
      <c r="AG127" s="267"/>
      <c r="AH127" s="268" t="str">
        <f>IF(ISNUMBER(AH128),"","必要項目が正しく選択されていません")</f>
        <v/>
      </c>
      <c r="AI127" s="518"/>
      <c r="AJ127" s="873"/>
      <c r="AK127" s="264"/>
      <c r="AL127" s="387" t="s">
        <v>99</v>
      </c>
      <c r="AM127" s="265"/>
      <c r="AN127" s="266"/>
      <c r="AO127" s="264"/>
      <c r="AP127" s="267"/>
      <c r="AQ127" s="267"/>
      <c r="AR127" s="268" t="str">
        <f>IF(ISNUMBER(AR128),"","必要項目が正しく選択されていません")</f>
        <v/>
      </c>
      <c r="AS127" s="518"/>
      <c r="AT127" s="902"/>
      <c r="AU127" s="902"/>
      <c r="AV127" s="904"/>
      <c r="AW127" s="811"/>
      <c r="AX127" s="812"/>
    </row>
    <row r="128" spans="1:50" ht="38.450000000000003" customHeight="1">
      <c r="A128" s="1104"/>
      <c r="B128" s="995"/>
      <c r="C128" s="219"/>
      <c r="D128" s="513"/>
      <c r="E128" s="513"/>
      <c r="F128" s="513"/>
      <c r="G128" s="513"/>
      <c r="H128" s="513"/>
      <c r="I128" s="219"/>
      <c r="J128" s="263"/>
      <c r="K128" s="821"/>
      <c r="L128" s="821"/>
      <c r="M128" s="821"/>
      <c r="N128" s="821"/>
      <c r="O128" s="821"/>
      <c r="P128" s="267"/>
      <c r="Q128" s="272">
        <f>_xlfn.IFS(J113="☑",1,R116=0,1,AND(R116=11,R121=1,R124=1),5,AND(R116=11,R121=1,R124=2),1,AND(R116=11,R121=1,R124=3),1,AND(R116=11,R121=2,R124=1),1,AND(R116=11,R121=2,R124=2),1,AND(R116=11,R121=2,R124=3),1)</f>
        <v>5</v>
      </c>
      <c r="R128" s="519"/>
      <c r="S128" s="892"/>
      <c r="T128" s="225"/>
      <c r="U128" s="514"/>
      <c r="V128" s="514"/>
      <c r="W128" s="514"/>
      <c r="X128" s="514"/>
      <c r="Y128" s="514"/>
      <c r="Z128" s="225"/>
      <c r="AA128" s="263"/>
      <c r="AB128" s="894"/>
      <c r="AC128" s="894"/>
      <c r="AD128" s="894"/>
      <c r="AE128" s="894"/>
      <c r="AF128" s="894"/>
      <c r="AG128" s="267"/>
      <c r="AH128" s="272">
        <f>_xlfn.IFS(AA112="☑",Q128,AA113="☑",1,AI116=0,1,AND(AI116=11,AI121=1,AI124=1),5,AND(AI116=11,AI121=1,AI124=2),1,AND(AI116=11,AI121=1,AI124=3),1,AND(AI116=11,AI121=2,AI124=1),1,AND(AI116=11,AI121=2,AI124=2),1,AND(AI116=11,AI121=2,AI124=3),1)</f>
        <v>5</v>
      </c>
      <c r="AI128" s="519"/>
      <c r="AJ128" s="873"/>
      <c r="AK128" s="264"/>
      <c r="AL128" s="821"/>
      <c r="AM128" s="821"/>
      <c r="AN128" s="821"/>
      <c r="AO128" s="821"/>
      <c r="AP128" s="821"/>
      <c r="AQ128" s="267"/>
      <c r="AR128" s="272">
        <f>_xlfn.IFS(AK112="☑",Q128,AN112="☑",AH128,AK113="☑",1,AS116=0,1,AND(AS116=11,AS121=1,AS124=1),5,AND(AS116=11,AS121=1,AS124=2),1,AND(AS116=11,AS121=1,AS124=3),1,AND(AS116=11,AS121=2,AS124=1),1,AND(AS116=11,AS121=2,AS124=2),1,AND(AS116=11,AS121=2,AS124=3),1)</f>
        <v>5</v>
      </c>
      <c r="AS128" s="519"/>
      <c r="AT128" s="902"/>
      <c r="AU128" s="902"/>
      <c r="AV128" s="904"/>
      <c r="AW128" s="811"/>
      <c r="AX128" s="812"/>
    </row>
    <row r="129" spans="1:50" ht="16.5" customHeight="1">
      <c r="A129" s="1104"/>
      <c r="B129" s="996"/>
      <c r="C129" s="520"/>
      <c r="D129" s="520"/>
      <c r="E129" s="520"/>
      <c r="F129" s="520"/>
      <c r="G129" s="520"/>
      <c r="H129" s="520"/>
      <c r="I129" s="520"/>
      <c r="J129" s="443"/>
      <c r="K129" s="444"/>
      <c r="L129" s="445"/>
      <c r="M129" s="445"/>
      <c r="N129" s="445"/>
      <c r="O129" s="445"/>
      <c r="P129" s="445"/>
      <c r="Q129" s="276" t="s">
        <v>1</v>
      </c>
      <c r="R129" s="521"/>
      <c r="S129" s="893"/>
      <c r="T129" s="522"/>
      <c r="U129" s="522"/>
      <c r="V129" s="522"/>
      <c r="W129" s="522"/>
      <c r="X129" s="522"/>
      <c r="Y129" s="522"/>
      <c r="Z129" s="522"/>
      <c r="AA129" s="443"/>
      <c r="AB129" s="444"/>
      <c r="AC129" s="445"/>
      <c r="AD129" s="445"/>
      <c r="AE129" s="445"/>
      <c r="AF129" s="445"/>
      <c r="AG129" s="445"/>
      <c r="AH129" s="276" t="s">
        <v>1</v>
      </c>
      <c r="AI129" s="521"/>
      <c r="AJ129" s="874"/>
      <c r="AK129" s="444"/>
      <c r="AL129" s="444"/>
      <c r="AM129" s="445"/>
      <c r="AN129" s="445"/>
      <c r="AO129" s="445"/>
      <c r="AP129" s="445"/>
      <c r="AQ129" s="445"/>
      <c r="AR129" s="276" t="s">
        <v>1</v>
      </c>
      <c r="AS129" s="521"/>
      <c r="AT129" s="903"/>
      <c r="AU129" s="903"/>
      <c r="AV129" s="905"/>
      <c r="AW129" s="449"/>
      <c r="AX129" s="450"/>
    </row>
    <row r="130" spans="1:50" ht="29.25" customHeight="1">
      <c r="A130" s="1104"/>
      <c r="B130" s="1058" t="s">
        <v>79</v>
      </c>
      <c r="C130" s="1082" t="s">
        <v>44</v>
      </c>
      <c r="D130" s="1079"/>
      <c r="E130" s="1079"/>
      <c r="F130" s="1079"/>
      <c r="G130" s="1079"/>
      <c r="H130" s="1079"/>
      <c r="I130" s="1083"/>
      <c r="J130" s="523"/>
      <c r="K130" s="523"/>
      <c r="L130" s="524"/>
      <c r="M130" s="524"/>
      <c r="N130" s="524"/>
      <c r="O130" s="524"/>
      <c r="P130" s="524"/>
      <c r="Q130" s="525"/>
      <c r="R130" s="482"/>
      <c r="S130" s="945" t="s">
        <v>79</v>
      </c>
      <c r="T130" s="918" t="s">
        <v>44</v>
      </c>
      <c r="U130" s="919"/>
      <c r="V130" s="919"/>
      <c r="W130" s="919"/>
      <c r="X130" s="919"/>
      <c r="Y130" s="919"/>
      <c r="Z130" s="920"/>
      <c r="AA130" s="759" t="s">
        <v>2</v>
      </c>
      <c r="AB130" s="526" t="s">
        <v>195</v>
      </c>
      <c r="AC130" s="527"/>
      <c r="AD130" s="527"/>
      <c r="AE130" s="527"/>
      <c r="AF130" s="527"/>
      <c r="AG130" s="527"/>
      <c r="AH130" s="528"/>
      <c r="AI130" s="415"/>
      <c r="AJ130" s="898" t="s">
        <v>223</v>
      </c>
      <c r="AK130" s="757" t="s">
        <v>3</v>
      </c>
      <c r="AL130" s="223" t="s">
        <v>222</v>
      </c>
      <c r="AM130" s="224"/>
      <c r="AN130" s="766" t="s">
        <v>2</v>
      </c>
      <c r="AO130" s="312" t="s">
        <v>221</v>
      </c>
      <c r="AP130" s="527"/>
      <c r="AQ130" s="527"/>
      <c r="AR130" s="528"/>
      <c r="AS130" s="529"/>
      <c r="AT130" s="530"/>
      <c r="AU130" s="530"/>
      <c r="AV130" s="531"/>
      <c r="AW130" s="532"/>
      <c r="AX130" s="533"/>
    </row>
    <row r="131" spans="1:50" ht="19.5" customHeight="1">
      <c r="A131" s="1104"/>
      <c r="B131" s="995"/>
      <c r="C131" s="978"/>
      <c r="D131" s="978"/>
      <c r="E131" s="978"/>
      <c r="F131" s="978"/>
      <c r="G131" s="978"/>
      <c r="H131" s="978"/>
      <c r="I131" s="979"/>
      <c r="J131" s="746" t="s">
        <v>3</v>
      </c>
      <c r="K131" s="93" t="str">
        <f>IF(K13="銀の認定【新規】","取組無し、または添付資料無し（初回のみ　※添付資料ない場合は採点対象外）","取組無し")</f>
        <v>取組無し</v>
      </c>
      <c r="L131" s="237"/>
      <c r="M131" s="320"/>
      <c r="N131" s="315"/>
      <c r="O131" s="315"/>
      <c r="P131" s="315"/>
      <c r="Q131" s="316"/>
      <c r="R131" s="227"/>
      <c r="S131" s="892"/>
      <c r="T131" s="921"/>
      <c r="U131" s="921"/>
      <c r="V131" s="921"/>
      <c r="W131" s="921"/>
      <c r="X131" s="921"/>
      <c r="Y131" s="921"/>
      <c r="Z131" s="922"/>
      <c r="AA131" s="746" t="s">
        <v>3</v>
      </c>
      <c r="AB131" s="93" t="str">
        <f>IF(K13="銀の認定【新規】","取組無し、または添付資料無し（初回のみ　※添付資料ない場合は採点対象外）","取組無し")</f>
        <v>取組無し</v>
      </c>
      <c r="AC131" s="237"/>
      <c r="AD131" s="320"/>
      <c r="AE131" s="315"/>
      <c r="AF131" s="315"/>
      <c r="AG131" s="315"/>
      <c r="AH131" s="316"/>
      <c r="AI131" s="318"/>
      <c r="AJ131" s="899"/>
      <c r="AK131" s="746" t="s">
        <v>3</v>
      </c>
      <c r="AL131" s="93" t="str">
        <f>IF(K13="銀の認定【新規】","取組無し、または添付資料無し（初回のみ　※添付資料ない場合は採点対象外）","取組無し")</f>
        <v>取組無し</v>
      </c>
      <c r="AM131" s="237"/>
      <c r="AN131" s="320"/>
      <c r="AO131" s="315"/>
      <c r="AP131" s="315"/>
      <c r="AQ131" s="315"/>
      <c r="AR131" s="316"/>
      <c r="AS131" s="318"/>
      <c r="AT131" s="904">
        <f>Q144</f>
        <v>5</v>
      </c>
      <c r="AU131" s="904">
        <f>AH144</f>
        <v>5</v>
      </c>
      <c r="AV131" s="904">
        <f>AR144</f>
        <v>5</v>
      </c>
      <c r="AW131" s="816" t="s">
        <v>259</v>
      </c>
      <c r="AX131" s="817"/>
    </row>
    <row r="132" spans="1:50" ht="19.5" customHeight="1">
      <c r="A132" s="1104"/>
      <c r="B132" s="995"/>
      <c r="C132" s="978"/>
      <c r="D132" s="978"/>
      <c r="E132" s="978"/>
      <c r="F132" s="978"/>
      <c r="G132" s="978"/>
      <c r="H132" s="978"/>
      <c r="I132" s="979"/>
      <c r="J132" s="835" t="s">
        <v>97</v>
      </c>
      <c r="K132" s="835"/>
      <c r="L132" s="835"/>
      <c r="M132" s="320"/>
      <c r="N132" s="315"/>
      <c r="O132" s="315"/>
      <c r="P132" s="315"/>
      <c r="Q132" s="316"/>
      <c r="R132" s="227"/>
      <c r="S132" s="892"/>
      <c r="T132" s="921"/>
      <c r="U132" s="921"/>
      <c r="V132" s="921"/>
      <c r="W132" s="921"/>
      <c r="X132" s="921"/>
      <c r="Y132" s="921"/>
      <c r="Z132" s="922"/>
      <c r="AA132" s="835" t="s">
        <v>97</v>
      </c>
      <c r="AB132" s="835"/>
      <c r="AC132" s="835"/>
      <c r="AD132" s="320"/>
      <c r="AE132" s="315"/>
      <c r="AF132" s="315"/>
      <c r="AG132" s="315"/>
      <c r="AH132" s="316"/>
      <c r="AI132" s="318"/>
      <c r="AJ132" s="899"/>
      <c r="AK132" s="835" t="s">
        <v>97</v>
      </c>
      <c r="AL132" s="835"/>
      <c r="AM132" s="835"/>
      <c r="AN132" s="320"/>
      <c r="AO132" s="315"/>
      <c r="AP132" s="315"/>
      <c r="AQ132" s="315"/>
      <c r="AR132" s="316"/>
      <c r="AS132" s="318"/>
      <c r="AT132" s="904"/>
      <c r="AU132" s="904"/>
      <c r="AV132" s="904"/>
      <c r="AW132" s="809"/>
      <c r="AX132" s="810"/>
    </row>
    <row r="133" spans="1:50" ht="19.5" customHeight="1">
      <c r="A133" s="1104"/>
      <c r="B133" s="995"/>
      <c r="C133" s="978"/>
      <c r="D133" s="978"/>
      <c r="E133" s="978"/>
      <c r="F133" s="978"/>
      <c r="G133" s="978"/>
      <c r="H133" s="978"/>
      <c r="I133" s="979"/>
      <c r="J133" s="746" t="s">
        <v>2</v>
      </c>
      <c r="K133" s="320" t="s">
        <v>140</v>
      </c>
      <c r="L133" s="320"/>
      <c r="M133" s="264"/>
      <c r="N133" s="315"/>
      <c r="O133" s="315"/>
      <c r="P133" s="315"/>
      <c r="Q133" s="316"/>
      <c r="R133" s="227"/>
      <c r="S133" s="892"/>
      <c r="T133" s="921"/>
      <c r="U133" s="921"/>
      <c r="V133" s="921"/>
      <c r="W133" s="921"/>
      <c r="X133" s="921"/>
      <c r="Y133" s="921"/>
      <c r="Z133" s="922"/>
      <c r="AA133" s="746" t="s">
        <v>2</v>
      </c>
      <c r="AB133" s="320" t="s">
        <v>140</v>
      </c>
      <c r="AC133" s="320"/>
      <c r="AD133" s="264"/>
      <c r="AE133" s="315"/>
      <c r="AF133" s="315"/>
      <c r="AG133" s="315"/>
      <c r="AH133" s="316"/>
      <c r="AI133" s="318"/>
      <c r="AJ133" s="899"/>
      <c r="AK133" s="746" t="s">
        <v>3</v>
      </c>
      <c r="AL133" s="320" t="s">
        <v>140</v>
      </c>
      <c r="AM133" s="320"/>
      <c r="AN133" s="264"/>
      <c r="AO133" s="315"/>
      <c r="AP133" s="315"/>
      <c r="AQ133" s="315"/>
      <c r="AR133" s="316"/>
      <c r="AS133" s="318"/>
      <c r="AT133" s="904"/>
      <c r="AU133" s="904"/>
      <c r="AV133" s="904"/>
      <c r="AW133" s="811"/>
      <c r="AX133" s="812"/>
    </row>
    <row r="134" spans="1:50" ht="19.5" customHeight="1">
      <c r="A134" s="1104"/>
      <c r="B134" s="995"/>
      <c r="C134" s="978"/>
      <c r="D134" s="978"/>
      <c r="E134" s="978"/>
      <c r="F134" s="978"/>
      <c r="G134" s="978"/>
      <c r="H134" s="978"/>
      <c r="I134" s="979"/>
      <c r="J134" s="319"/>
      <c r="K134" s="320"/>
      <c r="L134" s="534" t="s">
        <v>16</v>
      </c>
      <c r="M134" s="879"/>
      <c r="N134" s="880"/>
      <c r="O134" s="535"/>
      <c r="P134" s="315"/>
      <c r="Q134" s="316"/>
      <c r="R134" s="423">
        <f>_xlfn.IFS(J133="□",0,J133="☑",11)</f>
        <v>11</v>
      </c>
      <c r="S134" s="892"/>
      <c r="T134" s="921"/>
      <c r="U134" s="921"/>
      <c r="V134" s="921"/>
      <c r="W134" s="921"/>
      <c r="X134" s="921"/>
      <c r="Y134" s="921"/>
      <c r="Z134" s="922"/>
      <c r="AA134" s="319"/>
      <c r="AB134" s="320"/>
      <c r="AC134" s="534" t="s">
        <v>16</v>
      </c>
      <c r="AD134" s="879"/>
      <c r="AE134" s="880"/>
      <c r="AF134" s="535"/>
      <c r="AG134" s="315"/>
      <c r="AH134" s="316"/>
      <c r="AI134" s="326">
        <f>_xlfn.IFS(AA133="□",0,AA133="☑",11)</f>
        <v>11</v>
      </c>
      <c r="AJ134" s="899"/>
      <c r="AK134" s="319"/>
      <c r="AL134" s="320"/>
      <c r="AM134" s="534" t="s">
        <v>16</v>
      </c>
      <c r="AN134" s="879"/>
      <c r="AO134" s="880"/>
      <c r="AP134" s="535"/>
      <c r="AQ134" s="315"/>
      <c r="AR134" s="316"/>
      <c r="AS134" s="326">
        <f>_xlfn.IFS(AK133="□",0,AK133="☑",11)</f>
        <v>0</v>
      </c>
      <c r="AT134" s="904"/>
      <c r="AU134" s="904"/>
      <c r="AV134" s="904"/>
      <c r="AW134" s="811"/>
      <c r="AX134" s="812"/>
    </row>
    <row r="135" spans="1:50" ht="19.5" customHeight="1">
      <c r="A135" s="1104"/>
      <c r="B135" s="995"/>
      <c r="C135" s="978"/>
      <c r="D135" s="978"/>
      <c r="E135" s="978"/>
      <c r="F135" s="978"/>
      <c r="G135" s="978"/>
      <c r="H135" s="978"/>
      <c r="I135" s="979"/>
      <c r="J135" s="319"/>
      <c r="K135" s="320"/>
      <c r="L135" s="534" t="s">
        <v>152</v>
      </c>
      <c r="M135" s="900"/>
      <c r="N135" s="901"/>
      <c r="O135" s="536" t="s">
        <v>102</v>
      </c>
      <c r="P135" s="88"/>
      <c r="Q135" s="316"/>
      <c r="R135" s="227"/>
      <c r="S135" s="892"/>
      <c r="T135" s="921"/>
      <c r="U135" s="921"/>
      <c r="V135" s="921"/>
      <c r="W135" s="921"/>
      <c r="X135" s="921"/>
      <c r="Y135" s="921"/>
      <c r="Z135" s="922"/>
      <c r="AA135" s="319"/>
      <c r="AB135" s="320"/>
      <c r="AC135" s="534" t="s">
        <v>152</v>
      </c>
      <c r="AD135" s="900"/>
      <c r="AE135" s="901"/>
      <c r="AF135" s="536" t="s">
        <v>102</v>
      </c>
      <c r="AG135" s="88"/>
      <c r="AH135" s="316"/>
      <c r="AI135" s="318"/>
      <c r="AJ135" s="899"/>
      <c r="AK135" s="319"/>
      <c r="AL135" s="320"/>
      <c r="AM135" s="534" t="s">
        <v>152</v>
      </c>
      <c r="AN135" s="900"/>
      <c r="AO135" s="901"/>
      <c r="AP135" s="536" t="s">
        <v>102</v>
      </c>
      <c r="AQ135" s="88"/>
      <c r="AR135" s="316"/>
      <c r="AS135" s="318"/>
      <c r="AT135" s="904"/>
      <c r="AU135" s="904"/>
      <c r="AV135" s="904"/>
      <c r="AW135" s="811"/>
      <c r="AX135" s="812"/>
    </row>
    <row r="136" spans="1:50" ht="19.5" customHeight="1">
      <c r="A136" s="1104"/>
      <c r="B136" s="995"/>
      <c r="C136" s="438"/>
      <c r="D136" s="537"/>
      <c r="E136" s="369"/>
      <c r="F136" s="369"/>
      <c r="G136" s="369"/>
      <c r="H136" s="369"/>
      <c r="I136" s="425"/>
      <c r="J136" s="263" t="s">
        <v>93</v>
      </c>
      <c r="K136" s="264"/>
      <c r="L136" s="320"/>
      <c r="M136" s="264"/>
      <c r="N136" s="315"/>
      <c r="O136" s="315"/>
      <c r="P136" s="315"/>
      <c r="Q136" s="316"/>
      <c r="R136" s="227"/>
      <c r="S136" s="892"/>
      <c r="T136" s="439"/>
      <c r="U136" s="538"/>
      <c r="V136" s="372"/>
      <c r="W136" s="372"/>
      <c r="X136" s="372"/>
      <c r="Y136" s="372"/>
      <c r="Z136" s="426"/>
      <c r="AA136" s="263" t="s">
        <v>93</v>
      </c>
      <c r="AB136" s="264"/>
      <c r="AC136" s="320"/>
      <c r="AD136" s="264"/>
      <c r="AE136" s="315"/>
      <c r="AF136" s="315"/>
      <c r="AG136" s="315"/>
      <c r="AH136" s="316"/>
      <c r="AI136" s="318"/>
      <c r="AJ136" s="899"/>
      <c r="AK136" s="264" t="s">
        <v>93</v>
      </c>
      <c r="AL136" s="264"/>
      <c r="AM136" s="320"/>
      <c r="AN136" s="264"/>
      <c r="AO136" s="315"/>
      <c r="AP136" s="315"/>
      <c r="AQ136" s="315"/>
      <c r="AR136" s="316"/>
      <c r="AS136" s="318"/>
      <c r="AT136" s="904"/>
      <c r="AU136" s="904"/>
      <c r="AV136" s="904"/>
      <c r="AW136" s="811"/>
      <c r="AX136" s="812"/>
    </row>
    <row r="137" spans="1:50" ht="19.5" customHeight="1">
      <c r="A137" s="1104"/>
      <c r="B137" s="995"/>
      <c r="C137" s="369"/>
      <c r="D137" s="923" t="s">
        <v>189</v>
      </c>
      <c r="E137" s="924"/>
      <c r="F137" s="924"/>
      <c r="G137" s="924"/>
      <c r="H137" s="925"/>
      <c r="I137" s="425"/>
      <c r="J137" s="744" t="s">
        <v>2</v>
      </c>
      <c r="K137" s="355" t="s">
        <v>91</v>
      </c>
      <c r="L137" s="356"/>
      <c r="M137" s="356"/>
      <c r="N137" s="88"/>
      <c r="O137" s="88"/>
      <c r="P137" s="88"/>
      <c r="Q137" s="344"/>
      <c r="R137" s="437">
        <f>_xlfn.IFS(AND(J137="□",J138="□"),0,AND(J137="☑",J138="□"),1,AND(J137="□",J138="☑"),2)</f>
        <v>1</v>
      </c>
      <c r="S137" s="892"/>
      <c r="T137" s="372"/>
      <c r="U137" s="923" t="s">
        <v>189</v>
      </c>
      <c r="V137" s="924"/>
      <c r="W137" s="924"/>
      <c r="X137" s="924"/>
      <c r="Y137" s="925"/>
      <c r="Z137" s="426"/>
      <c r="AA137" s="744" t="s">
        <v>3</v>
      </c>
      <c r="AB137" s="355" t="s">
        <v>91</v>
      </c>
      <c r="AC137" s="356"/>
      <c r="AD137" s="356"/>
      <c r="AE137" s="88"/>
      <c r="AF137" s="88"/>
      <c r="AG137" s="88"/>
      <c r="AH137" s="344"/>
      <c r="AI137" s="360">
        <f>_xlfn.IFS(AND(AA137="□",AA138="□"),0,AND(AA137="☑",AA138="□"),1,AND(AA137="□",AA138="☑"),2)</f>
        <v>0</v>
      </c>
      <c r="AJ137" s="899"/>
      <c r="AK137" s="746" t="s">
        <v>3</v>
      </c>
      <c r="AL137" s="355" t="s">
        <v>91</v>
      </c>
      <c r="AM137" s="356"/>
      <c r="AN137" s="356"/>
      <c r="AO137" s="88"/>
      <c r="AP137" s="88"/>
      <c r="AQ137" s="88"/>
      <c r="AR137" s="344"/>
      <c r="AS137" s="360">
        <f>_xlfn.IFS(AND(AK137="□",AK138="□"),0,AND(AK137="☑",AK138="□"),1,AND(AK137="□",AK138="☑"),2)</f>
        <v>0</v>
      </c>
      <c r="AT137" s="904"/>
      <c r="AU137" s="904"/>
      <c r="AV137" s="904"/>
      <c r="AW137" s="802"/>
      <c r="AX137" s="803"/>
    </row>
    <row r="138" spans="1:50" ht="19.5" customHeight="1">
      <c r="A138" s="1104"/>
      <c r="B138" s="995"/>
      <c r="C138" s="369"/>
      <c r="D138" s="926"/>
      <c r="E138" s="927"/>
      <c r="F138" s="927"/>
      <c r="G138" s="927"/>
      <c r="H138" s="928"/>
      <c r="I138" s="425"/>
      <c r="J138" s="744" t="s">
        <v>3</v>
      </c>
      <c r="K138" s="342" t="s">
        <v>92</v>
      </c>
      <c r="L138" s="343"/>
      <c r="M138" s="343"/>
      <c r="N138" s="88"/>
      <c r="O138" s="88"/>
      <c r="P138" s="88"/>
      <c r="Q138" s="344"/>
      <c r="R138" s="227"/>
      <c r="S138" s="892"/>
      <c r="T138" s="372"/>
      <c r="U138" s="926"/>
      <c r="V138" s="927"/>
      <c r="W138" s="927"/>
      <c r="X138" s="927"/>
      <c r="Y138" s="928"/>
      <c r="Z138" s="426"/>
      <c r="AA138" s="744" t="s">
        <v>3</v>
      </c>
      <c r="AB138" s="342" t="s">
        <v>92</v>
      </c>
      <c r="AC138" s="343"/>
      <c r="AD138" s="343"/>
      <c r="AE138" s="88"/>
      <c r="AF138" s="88"/>
      <c r="AG138" s="88"/>
      <c r="AH138" s="344"/>
      <c r="AI138" s="318"/>
      <c r="AJ138" s="899"/>
      <c r="AK138" s="746" t="s">
        <v>3</v>
      </c>
      <c r="AL138" s="342" t="s">
        <v>92</v>
      </c>
      <c r="AM138" s="343"/>
      <c r="AN138" s="343"/>
      <c r="AO138" s="88"/>
      <c r="AP138" s="88"/>
      <c r="AQ138" s="88"/>
      <c r="AR138" s="344"/>
      <c r="AS138" s="318"/>
      <c r="AT138" s="904"/>
      <c r="AU138" s="904"/>
      <c r="AV138" s="904"/>
      <c r="AW138" s="804"/>
      <c r="AX138" s="803"/>
    </row>
    <row r="139" spans="1:50" ht="19.5" customHeight="1">
      <c r="A139" s="1104"/>
      <c r="B139" s="995"/>
      <c r="C139" s="369"/>
      <c r="D139" s="883" t="s">
        <v>185</v>
      </c>
      <c r="E139" s="908"/>
      <c r="F139" s="908"/>
      <c r="G139" s="908"/>
      <c r="H139" s="909"/>
      <c r="I139" s="425"/>
      <c r="J139" s="263" t="s">
        <v>267</v>
      </c>
      <c r="K139" s="264"/>
      <c r="L139" s="320"/>
      <c r="M139" s="264"/>
      <c r="N139" s="315"/>
      <c r="O139" s="370" t="str">
        <f>IF(O140="","",IFERROR(IF(DATEDIF(O140,$K$14,"M")&lt;6,"レポート記入日から6ヵ月未満になっていませんか？",""),""))</f>
        <v/>
      </c>
      <c r="P139" s="315"/>
      <c r="Q139" s="316"/>
      <c r="R139" s="227"/>
      <c r="S139" s="892"/>
      <c r="T139" s="372"/>
      <c r="U139" s="883" t="s">
        <v>185</v>
      </c>
      <c r="V139" s="908"/>
      <c r="W139" s="908"/>
      <c r="X139" s="908"/>
      <c r="Y139" s="909"/>
      <c r="Z139" s="426"/>
      <c r="AA139" s="263" t="s">
        <v>267</v>
      </c>
      <c r="AB139" s="264"/>
      <c r="AC139" s="320"/>
      <c r="AD139" s="264"/>
      <c r="AE139" s="315"/>
      <c r="AF139" s="370" t="str">
        <f>IF(AF140="","",IFERROR(IF(DATEDIF(AF140,$K$14,"M")&lt;6,"レポート記入日から6ヵ月未満になっていませんか？",""),""))</f>
        <v/>
      </c>
      <c r="AG139" s="315"/>
      <c r="AH139" s="316"/>
      <c r="AI139" s="318"/>
      <c r="AJ139" s="899"/>
      <c r="AK139" s="264" t="s">
        <v>267</v>
      </c>
      <c r="AL139" s="264"/>
      <c r="AM139" s="320"/>
      <c r="AN139" s="264"/>
      <c r="AO139" s="315"/>
      <c r="AP139" s="370" t="str">
        <f>IF(AP140="","",IFERROR(IF(DATEDIF(AP140,$K$14,"M")&lt;6,"レポート記入日から6ヵ月未満になっていませんか？",""),""))</f>
        <v/>
      </c>
      <c r="AQ139" s="315"/>
      <c r="AR139" s="316"/>
      <c r="AS139" s="318"/>
      <c r="AT139" s="904"/>
      <c r="AU139" s="904"/>
      <c r="AV139" s="904"/>
      <c r="AW139" s="804"/>
      <c r="AX139" s="803"/>
    </row>
    <row r="140" spans="1:50" ht="19.5" customHeight="1">
      <c r="A140" s="1104"/>
      <c r="B140" s="995"/>
      <c r="C140" s="369"/>
      <c r="D140" s="910"/>
      <c r="E140" s="911"/>
      <c r="F140" s="911"/>
      <c r="G140" s="911"/>
      <c r="H140" s="912"/>
      <c r="I140" s="425"/>
      <c r="J140" s="744" t="s">
        <v>2</v>
      </c>
      <c r="K140" s="374" t="s">
        <v>96</v>
      </c>
      <c r="L140" s="264"/>
      <c r="M140" s="266"/>
      <c r="N140" s="512" t="s">
        <v>98</v>
      </c>
      <c r="O140" s="749"/>
      <c r="P140" s="315"/>
      <c r="Q140" s="316"/>
      <c r="R140" s="437">
        <f>_xlfn.IFS(AND(J140="□",J141="□",J142="□"),0,AND(J140="☑",J141="□",J142="□"),1,AND(J140="□",J141="☑",J142="□"),2,AND(J140="□",J141="□",J142="☑"),3)</f>
        <v>1</v>
      </c>
      <c r="S140" s="892"/>
      <c r="T140" s="372"/>
      <c r="U140" s="910"/>
      <c r="V140" s="911"/>
      <c r="W140" s="911"/>
      <c r="X140" s="911"/>
      <c r="Y140" s="912"/>
      <c r="Z140" s="426"/>
      <c r="AA140" s="744" t="s">
        <v>3</v>
      </c>
      <c r="AB140" s="374" t="s">
        <v>96</v>
      </c>
      <c r="AC140" s="264"/>
      <c r="AD140" s="266"/>
      <c r="AE140" s="512" t="s">
        <v>98</v>
      </c>
      <c r="AF140" s="749"/>
      <c r="AG140" s="315"/>
      <c r="AH140" s="316"/>
      <c r="AI140" s="360">
        <f>_xlfn.IFS(AND(AA140="□",AA141="□",AA142="□"),0,AND(AA140="☑",AA141="□",AA142="□"),1,AND(AA140="□",AA141="☑",AA142="□"),2,AND(AA140="□",AA141="□",AA142="☑"),3)</f>
        <v>0</v>
      </c>
      <c r="AJ140" s="899"/>
      <c r="AK140" s="746" t="s">
        <v>3</v>
      </c>
      <c r="AL140" s="374" t="s">
        <v>96</v>
      </c>
      <c r="AM140" s="264"/>
      <c r="AN140" s="266"/>
      <c r="AO140" s="512" t="s">
        <v>98</v>
      </c>
      <c r="AP140" s="749"/>
      <c r="AQ140" s="315"/>
      <c r="AR140" s="316"/>
      <c r="AS140" s="360">
        <f>_xlfn.IFS(AND(AK140="□",AK141="□",AK142="□"),0,AND(AK140="☑",AK141="□",AK142="□"),1,AND(AK140="□",AK141="☑",AK142="□"),2,AND(AK140="□",AK141="□",AK142="☑"),3)</f>
        <v>0</v>
      </c>
      <c r="AT140" s="904"/>
      <c r="AU140" s="904"/>
      <c r="AV140" s="904"/>
      <c r="AW140" s="804"/>
      <c r="AX140" s="803"/>
    </row>
    <row r="141" spans="1:50" ht="19.5" customHeight="1">
      <c r="A141" s="1104"/>
      <c r="B141" s="995"/>
      <c r="C141" s="438"/>
      <c r="D141" s="883" t="s">
        <v>186</v>
      </c>
      <c r="E141" s="913"/>
      <c r="F141" s="913"/>
      <c r="G141" s="913"/>
      <c r="H141" s="914"/>
      <c r="I141" s="219"/>
      <c r="J141" s="744" t="s">
        <v>3</v>
      </c>
      <c r="K141" s="374" t="s">
        <v>94</v>
      </c>
      <c r="L141" s="264"/>
      <c r="M141" s="266"/>
      <c r="N141" s="380" t="s">
        <v>194</v>
      </c>
      <c r="O141" s="264"/>
      <c r="P141" s="315"/>
      <c r="Q141" s="316"/>
      <c r="R141" s="227"/>
      <c r="S141" s="892"/>
      <c r="T141" s="439"/>
      <c r="U141" s="883" t="s">
        <v>186</v>
      </c>
      <c r="V141" s="913"/>
      <c r="W141" s="913"/>
      <c r="X141" s="913"/>
      <c r="Y141" s="914"/>
      <c r="Z141" s="225"/>
      <c r="AA141" s="744" t="s">
        <v>3</v>
      </c>
      <c r="AB141" s="374" t="s">
        <v>94</v>
      </c>
      <c r="AC141" s="264"/>
      <c r="AD141" s="266"/>
      <c r="AE141" s="380" t="s">
        <v>194</v>
      </c>
      <c r="AF141" s="264"/>
      <c r="AG141" s="315"/>
      <c r="AH141" s="316"/>
      <c r="AI141" s="318"/>
      <c r="AJ141" s="899"/>
      <c r="AK141" s="746" t="s">
        <v>3</v>
      </c>
      <c r="AL141" s="374" t="s">
        <v>94</v>
      </c>
      <c r="AM141" s="264"/>
      <c r="AN141" s="266"/>
      <c r="AO141" s="380" t="s">
        <v>194</v>
      </c>
      <c r="AP141" s="264"/>
      <c r="AQ141" s="315"/>
      <c r="AR141" s="316"/>
      <c r="AS141" s="318"/>
      <c r="AT141" s="904"/>
      <c r="AU141" s="904"/>
      <c r="AV141" s="904"/>
      <c r="AW141" s="804"/>
      <c r="AX141" s="803"/>
    </row>
    <row r="142" spans="1:50" ht="19.5" customHeight="1">
      <c r="A142" s="1104"/>
      <c r="B142" s="995"/>
      <c r="C142" s="438"/>
      <c r="D142" s="915"/>
      <c r="E142" s="916"/>
      <c r="F142" s="916"/>
      <c r="G142" s="916"/>
      <c r="H142" s="917"/>
      <c r="I142" s="219"/>
      <c r="J142" s="744" t="s">
        <v>3</v>
      </c>
      <c r="K142" s="374" t="s">
        <v>33</v>
      </c>
      <c r="L142" s="264"/>
      <c r="M142" s="266"/>
      <c r="N142" s="264"/>
      <c r="O142" s="267"/>
      <c r="P142" s="315"/>
      <c r="Q142" s="316"/>
      <c r="R142" s="227"/>
      <c r="S142" s="892"/>
      <c r="T142" s="439"/>
      <c r="U142" s="915"/>
      <c r="V142" s="916"/>
      <c r="W142" s="916"/>
      <c r="X142" s="916"/>
      <c r="Y142" s="917"/>
      <c r="Z142" s="225"/>
      <c r="AA142" s="744" t="s">
        <v>3</v>
      </c>
      <c r="AB142" s="374" t="s">
        <v>33</v>
      </c>
      <c r="AC142" s="264"/>
      <c r="AD142" s="266"/>
      <c r="AE142" s="264"/>
      <c r="AF142" s="267"/>
      <c r="AG142" s="315"/>
      <c r="AH142" s="316"/>
      <c r="AI142" s="318"/>
      <c r="AJ142" s="899"/>
      <c r="AK142" s="746" t="s">
        <v>3</v>
      </c>
      <c r="AL142" s="374" t="s">
        <v>33</v>
      </c>
      <c r="AM142" s="264"/>
      <c r="AN142" s="266"/>
      <c r="AO142" s="264"/>
      <c r="AP142" s="267"/>
      <c r="AQ142" s="315"/>
      <c r="AR142" s="316"/>
      <c r="AS142" s="318"/>
      <c r="AT142" s="904"/>
      <c r="AU142" s="904"/>
      <c r="AV142" s="904"/>
      <c r="AW142" s="804"/>
      <c r="AX142" s="803"/>
    </row>
    <row r="143" spans="1:50" ht="19.5" customHeight="1">
      <c r="A143" s="1104"/>
      <c r="B143" s="995"/>
      <c r="C143" s="438"/>
      <c r="D143" s="515"/>
      <c r="E143" s="369"/>
      <c r="F143" s="369"/>
      <c r="G143" s="219"/>
      <c r="H143" s="219"/>
      <c r="I143" s="219"/>
      <c r="J143" s="386" t="s">
        <v>99</v>
      </c>
      <c r="K143" s="387"/>
      <c r="L143" s="265"/>
      <c r="M143" s="266"/>
      <c r="N143" s="264"/>
      <c r="O143" s="267"/>
      <c r="P143" s="267"/>
      <c r="Q143" s="268" t="str">
        <f>IF(ISNUMBER(Q144),"","必要項目が正しく選択されていません")</f>
        <v/>
      </c>
      <c r="R143" s="517"/>
      <c r="S143" s="892"/>
      <c r="T143" s="439"/>
      <c r="U143" s="516"/>
      <c r="V143" s="372"/>
      <c r="W143" s="372"/>
      <c r="X143" s="225"/>
      <c r="Y143" s="225"/>
      <c r="Z143" s="225"/>
      <c r="AA143" s="386" t="s">
        <v>235</v>
      </c>
      <c r="AB143" s="387"/>
      <c r="AC143" s="265"/>
      <c r="AD143" s="266"/>
      <c r="AE143" s="264"/>
      <c r="AF143" s="267"/>
      <c r="AG143" s="267"/>
      <c r="AH143" s="268" t="str">
        <f>IF(ISNUMBER(AH144),"","必要項目が正しく選択されていません")</f>
        <v/>
      </c>
      <c r="AI143" s="518"/>
      <c r="AJ143" s="899"/>
      <c r="AK143" s="387" t="s">
        <v>99</v>
      </c>
      <c r="AL143" s="387"/>
      <c r="AM143" s="265"/>
      <c r="AN143" s="266"/>
      <c r="AO143" s="264"/>
      <c r="AP143" s="267"/>
      <c r="AQ143" s="267"/>
      <c r="AR143" s="268" t="str">
        <f>IF(ISNUMBER(AR144),"","必要項目が正しく選択されていません")</f>
        <v/>
      </c>
      <c r="AS143" s="518"/>
      <c r="AT143" s="904"/>
      <c r="AU143" s="904"/>
      <c r="AV143" s="904"/>
      <c r="AW143" s="804"/>
      <c r="AX143" s="803"/>
    </row>
    <row r="144" spans="1:50" ht="39.6" customHeight="1">
      <c r="A144" s="1104"/>
      <c r="B144" s="995"/>
      <c r="C144" s="438"/>
      <c r="D144" s="515"/>
      <c r="E144" s="369"/>
      <c r="F144" s="369"/>
      <c r="G144" s="219"/>
      <c r="H144" s="219"/>
      <c r="I144" s="220"/>
      <c r="J144" s="319"/>
      <c r="K144" s="821"/>
      <c r="L144" s="821"/>
      <c r="M144" s="821"/>
      <c r="N144" s="821"/>
      <c r="O144" s="821"/>
      <c r="P144" s="267"/>
      <c r="Q144" s="272">
        <f>_xlfn.IFS(J131="☑",1,R134=0,1,AND(R134=11,R137=1,R140=1),5,AND(R134=11,R137=1,R140=2),1,AND(R134=11,R137=1,R140=3),1,AND(R134=11,R137=2,R140=1),1,AND(R134=11,R137=2,R140=2),1,AND(R134=11,R137=2,R140=3),1)</f>
        <v>5</v>
      </c>
      <c r="R144" s="539"/>
      <c r="S144" s="892"/>
      <c r="T144" s="439"/>
      <c r="U144" s="516"/>
      <c r="V144" s="372"/>
      <c r="W144" s="372"/>
      <c r="X144" s="225"/>
      <c r="Y144" s="225"/>
      <c r="Z144" s="226"/>
      <c r="AA144" s="319"/>
      <c r="AB144" s="894"/>
      <c r="AC144" s="894"/>
      <c r="AD144" s="894"/>
      <c r="AE144" s="894"/>
      <c r="AF144" s="894"/>
      <c r="AG144" s="267"/>
      <c r="AH144" s="272">
        <f>_xlfn.IFS(AA130="☑",Q144,AA131="☑",1,AI134=0,1,AND(AI134=11,AI137=1,AI140=1),5,AND(AI134=11,AI137=1,AI140=2),1,AND(AI134=11,AI137=1,AI140=3),1,AND(AI134=11,AI137=2,AI140=1),1,AND(AI134=11,AI137=2,AI140=2),1,AND(AI134=11,AI137=2,AI140=3),1)</f>
        <v>5</v>
      </c>
      <c r="AI144" s="519"/>
      <c r="AJ144" s="899"/>
      <c r="AK144" s="319"/>
      <c r="AL144" s="821"/>
      <c r="AM144" s="821"/>
      <c r="AN144" s="821"/>
      <c r="AO144" s="821"/>
      <c r="AP144" s="821"/>
      <c r="AQ144" s="267"/>
      <c r="AR144" s="272">
        <f>_xlfn.IFS(AK130="☑",Q144,AN130="☑",AH144,AK131="☑",1,AS134=0,1,AND(AS134=11,AS137=1,AS140=1),5,AND(AS134=11,AS137=1,AS140=2),1,AND(AS134=11,AS137=1,AS140=3),1,AND(AS134=11,AS137=2,AS140=1),1,AND(AS134=11,AS137=2,AS140=2),1,AND(AS134=11,AS137=2,AS140=3),1)</f>
        <v>5</v>
      </c>
      <c r="AS144" s="519"/>
      <c r="AT144" s="904"/>
      <c r="AU144" s="904"/>
      <c r="AV144" s="904"/>
      <c r="AW144" s="804"/>
      <c r="AX144" s="803"/>
    </row>
    <row r="145" spans="1:50" ht="16.5" customHeight="1">
      <c r="A145" s="1104"/>
      <c r="B145" s="996"/>
      <c r="C145" s="540"/>
      <c r="D145" s="541"/>
      <c r="E145" s="542"/>
      <c r="F145" s="542"/>
      <c r="G145" s="520"/>
      <c r="H145" s="520"/>
      <c r="I145" s="543"/>
      <c r="J145" s="544"/>
      <c r="K145" s="544"/>
      <c r="L145" s="445"/>
      <c r="M145" s="445"/>
      <c r="N145" s="445"/>
      <c r="O145" s="445"/>
      <c r="P145" s="445"/>
      <c r="Q145" s="276" t="s">
        <v>1</v>
      </c>
      <c r="R145" s="482"/>
      <c r="S145" s="893"/>
      <c r="T145" s="545"/>
      <c r="U145" s="546"/>
      <c r="V145" s="547"/>
      <c r="W145" s="547"/>
      <c r="X145" s="522"/>
      <c r="Y145" s="522"/>
      <c r="Z145" s="548"/>
      <c r="AA145" s="544"/>
      <c r="AB145" s="544"/>
      <c r="AC145" s="445"/>
      <c r="AD145" s="445"/>
      <c r="AE145" s="445"/>
      <c r="AF145" s="445"/>
      <c r="AG145" s="445"/>
      <c r="AH145" s="276" t="s">
        <v>1</v>
      </c>
      <c r="AI145" s="415"/>
      <c r="AJ145" s="899"/>
      <c r="AK145" s="544"/>
      <c r="AL145" s="544"/>
      <c r="AM145" s="445"/>
      <c r="AN145" s="445"/>
      <c r="AO145" s="445"/>
      <c r="AP145" s="445"/>
      <c r="AQ145" s="445"/>
      <c r="AR145" s="276" t="s">
        <v>1</v>
      </c>
      <c r="AS145" s="415"/>
      <c r="AT145" s="905"/>
      <c r="AU145" s="905"/>
      <c r="AV145" s="905"/>
      <c r="AW145" s="449"/>
      <c r="AX145" s="450"/>
    </row>
    <row r="146" spans="1:50" ht="29.25" customHeight="1">
      <c r="A146" s="1104"/>
      <c r="B146" s="1084" t="s">
        <v>80</v>
      </c>
      <c r="C146" s="1082" t="s">
        <v>47</v>
      </c>
      <c r="D146" s="1091"/>
      <c r="E146" s="1091"/>
      <c r="F146" s="1091"/>
      <c r="G146" s="1091"/>
      <c r="H146" s="1091"/>
      <c r="I146" s="1091"/>
      <c r="J146" s="549"/>
      <c r="K146" s="550"/>
      <c r="L146" s="452"/>
      <c r="M146" s="452"/>
      <c r="N146" s="452"/>
      <c r="O146" s="452"/>
      <c r="P146" s="452"/>
      <c r="Q146" s="525"/>
      <c r="R146" s="482"/>
      <c r="S146" s="945" t="s">
        <v>80</v>
      </c>
      <c r="T146" s="918" t="s">
        <v>47</v>
      </c>
      <c r="U146" s="937"/>
      <c r="V146" s="937"/>
      <c r="W146" s="937"/>
      <c r="X146" s="937"/>
      <c r="Y146" s="937"/>
      <c r="Z146" s="937"/>
      <c r="AA146" s="760" t="s">
        <v>2</v>
      </c>
      <c r="AB146" s="526" t="s">
        <v>195</v>
      </c>
      <c r="AC146" s="224"/>
      <c r="AD146" s="224"/>
      <c r="AE146" s="224"/>
      <c r="AF146" s="224"/>
      <c r="AG146" s="224"/>
      <c r="AH146" s="551"/>
      <c r="AI146" s="415"/>
      <c r="AJ146" s="841" t="s">
        <v>28</v>
      </c>
      <c r="AK146" s="759" t="s">
        <v>3</v>
      </c>
      <c r="AL146" s="526" t="s">
        <v>195</v>
      </c>
      <c r="AM146" s="224"/>
      <c r="AN146" s="766" t="s">
        <v>2</v>
      </c>
      <c r="AO146" s="312" t="s">
        <v>221</v>
      </c>
      <c r="AP146" s="224"/>
      <c r="AQ146" s="224"/>
      <c r="AR146" s="551"/>
      <c r="AS146" s="529"/>
      <c r="AT146" s="460"/>
      <c r="AU146" s="552"/>
      <c r="AV146" s="553"/>
      <c r="AW146" s="292"/>
      <c r="AX146" s="293"/>
    </row>
    <row r="147" spans="1:50" ht="29.25" customHeight="1">
      <c r="A147" s="1104"/>
      <c r="B147" s="973"/>
      <c r="C147" s="1092"/>
      <c r="D147" s="1092"/>
      <c r="E147" s="1092"/>
      <c r="F147" s="1092"/>
      <c r="G147" s="1092"/>
      <c r="H147" s="1092"/>
      <c r="I147" s="1092"/>
      <c r="J147" s="744" t="s">
        <v>3</v>
      </c>
      <c r="K147" s="93" t="str">
        <f>IF(K13="銀の認定【新規】","取組無し、または添付資料無し（初回のみ　※添付資料ない場合は採点対象外）","取組無し")</f>
        <v>取組無し</v>
      </c>
      <c r="L147" s="320"/>
      <c r="M147" s="320"/>
      <c r="N147" s="320"/>
      <c r="O147" s="320"/>
      <c r="P147" s="320"/>
      <c r="Q147" s="416"/>
      <c r="R147" s="482"/>
      <c r="S147" s="892"/>
      <c r="T147" s="938"/>
      <c r="U147" s="938"/>
      <c r="V147" s="938"/>
      <c r="W147" s="938"/>
      <c r="X147" s="938"/>
      <c r="Y147" s="938"/>
      <c r="Z147" s="938"/>
      <c r="AA147" s="744" t="s">
        <v>3</v>
      </c>
      <c r="AB147" s="93" t="str">
        <f>IF(K13="銀の認定【新規】","取組無し、または添付資料無し（初回のみ　※添付資料ない場合は採点対象外）","取組無し")</f>
        <v>取組無し</v>
      </c>
      <c r="AC147" s="320"/>
      <c r="AD147" s="320"/>
      <c r="AE147" s="320"/>
      <c r="AF147" s="320"/>
      <c r="AG147" s="320"/>
      <c r="AH147" s="416"/>
      <c r="AI147" s="415"/>
      <c r="AJ147" s="842"/>
      <c r="AK147" s="746" t="s">
        <v>3</v>
      </c>
      <c r="AL147" s="93" t="str">
        <f>IF(K13="銀の認定【新規】","取組無し、または添付資料無し（初回のみ　※添付資料ない場合は採点対象外）","取組無し")</f>
        <v>取組無し</v>
      </c>
      <c r="AM147" s="320"/>
      <c r="AN147" s="320"/>
      <c r="AO147" s="320"/>
      <c r="AP147" s="320"/>
      <c r="AQ147" s="320"/>
      <c r="AR147" s="416"/>
      <c r="AS147" s="415"/>
      <c r="AT147" s="904">
        <f>Q160</f>
        <v>5</v>
      </c>
      <c r="AU147" s="904">
        <f>AH160</f>
        <v>5</v>
      </c>
      <c r="AV147" s="904">
        <f>AR160</f>
        <v>5</v>
      </c>
      <c r="AW147" s="816" t="s">
        <v>422</v>
      </c>
      <c r="AX147" s="817"/>
    </row>
    <row r="148" spans="1:50" ht="18.75" customHeight="1">
      <c r="A148" s="1104"/>
      <c r="B148" s="973"/>
      <c r="C148" s="1092"/>
      <c r="D148" s="1092"/>
      <c r="E148" s="1092"/>
      <c r="F148" s="1092"/>
      <c r="G148" s="1092"/>
      <c r="H148" s="1092"/>
      <c r="I148" s="1092"/>
      <c r="J148" s="848" t="s">
        <v>97</v>
      </c>
      <c r="K148" s="835"/>
      <c r="L148" s="835"/>
      <c r="M148" s="93"/>
      <c r="N148" s="88"/>
      <c r="O148" s="88"/>
      <c r="P148" s="267"/>
      <c r="Q148" s="316"/>
      <c r="R148" s="227"/>
      <c r="S148" s="892"/>
      <c r="T148" s="938"/>
      <c r="U148" s="938"/>
      <c r="V148" s="938"/>
      <c r="W148" s="938"/>
      <c r="X148" s="938"/>
      <c r="Y148" s="938"/>
      <c r="Z148" s="938"/>
      <c r="AA148" s="848" t="s">
        <v>97</v>
      </c>
      <c r="AB148" s="835"/>
      <c r="AC148" s="835"/>
      <c r="AE148" s="88"/>
      <c r="AF148" s="88"/>
      <c r="AG148" s="267"/>
      <c r="AH148" s="316"/>
      <c r="AI148" s="318"/>
      <c r="AJ148" s="842"/>
      <c r="AK148" s="835" t="s">
        <v>97</v>
      </c>
      <c r="AL148" s="835"/>
      <c r="AM148" s="835"/>
      <c r="AO148" s="88"/>
      <c r="AP148" s="88"/>
      <c r="AQ148" s="267"/>
      <c r="AR148" s="316"/>
      <c r="AS148" s="318"/>
      <c r="AT148" s="1017"/>
      <c r="AU148" s="904"/>
      <c r="AV148" s="904"/>
      <c r="AW148" s="809"/>
      <c r="AX148" s="810"/>
    </row>
    <row r="149" spans="1:50" ht="19.5" customHeight="1">
      <c r="A149" s="1104"/>
      <c r="B149" s="973"/>
      <c r="C149" s="1092"/>
      <c r="D149" s="1092"/>
      <c r="E149" s="1092"/>
      <c r="F149" s="1092"/>
      <c r="G149" s="1092"/>
      <c r="H149" s="1092"/>
      <c r="I149" s="1092"/>
      <c r="J149" s="744" t="s">
        <v>2</v>
      </c>
      <c r="K149" s="240" t="s">
        <v>139</v>
      </c>
      <c r="L149" s="320"/>
      <c r="M149" s="320"/>
      <c r="N149" s="88"/>
      <c r="O149" s="88"/>
      <c r="P149" s="88"/>
      <c r="Q149" s="316"/>
      <c r="R149" s="227"/>
      <c r="S149" s="892"/>
      <c r="T149" s="938"/>
      <c r="U149" s="938"/>
      <c r="V149" s="938"/>
      <c r="W149" s="938"/>
      <c r="X149" s="938"/>
      <c r="Y149" s="938"/>
      <c r="Z149" s="938"/>
      <c r="AA149" s="755" t="s">
        <v>3</v>
      </c>
      <c r="AB149" s="240" t="s">
        <v>139</v>
      </c>
      <c r="AC149" s="320"/>
      <c r="AD149" s="320"/>
      <c r="AE149" s="88"/>
      <c r="AF149" s="88"/>
      <c r="AG149" s="88"/>
      <c r="AH149" s="316"/>
      <c r="AI149" s="318"/>
      <c r="AJ149" s="842"/>
      <c r="AK149" s="770" t="s">
        <v>3</v>
      </c>
      <c r="AL149" s="240" t="s">
        <v>139</v>
      </c>
      <c r="AM149" s="320"/>
      <c r="AN149" s="320"/>
      <c r="AO149" s="88"/>
      <c r="AP149" s="88"/>
      <c r="AQ149" s="88"/>
      <c r="AR149" s="316"/>
      <c r="AS149" s="318"/>
      <c r="AT149" s="1017"/>
      <c r="AU149" s="904"/>
      <c r="AV149" s="904"/>
      <c r="AW149" s="811"/>
      <c r="AX149" s="812"/>
    </row>
    <row r="150" spans="1:50" ht="19.5" customHeight="1">
      <c r="A150" s="1104"/>
      <c r="B150" s="973"/>
      <c r="C150" s="1092"/>
      <c r="D150" s="1092"/>
      <c r="E150" s="1092"/>
      <c r="F150" s="1092"/>
      <c r="G150" s="1092"/>
      <c r="H150" s="1092"/>
      <c r="I150" s="1092"/>
      <c r="J150" s="314"/>
      <c r="K150" s="746" t="s">
        <v>3</v>
      </c>
      <c r="L150" s="424" t="s">
        <v>101</v>
      </c>
      <c r="M150" s="264"/>
      <c r="N150" s="88"/>
      <c r="O150" s="88"/>
      <c r="P150" s="88"/>
      <c r="Q150" s="316"/>
      <c r="R150" s="423">
        <f>_xlfn.IFS(J149="□",0,J149="☑",11)</f>
        <v>11</v>
      </c>
      <c r="S150" s="892"/>
      <c r="T150" s="938"/>
      <c r="U150" s="938"/>
      <c r="V150" s="938"/>
      <c r="W150" s="938"/>
      <c r="X150" s="938"/>
      <c r="Y150" s="938"/>
      <c r="Z150" s="938"/>
      <c r="AA150" s="314"/>
      <c r="AB150" s="746" t="s">
        <v>3</v>
      </c>
      <c r="AC150" s="424" t="s">
        <v>101</v>
      </c>
      <c r="AD150" s="264"/>
      <c r="AE150" s="88"/>
      <c r="AF150" s="88"/>
      <c r="AG150" s="88"/>
      <c r="AH150" s="316"/>
      <c r="AI150" s="326">
        <f>_xlfn.IFS(AA149="□",0,AA149="☑",11)</f>
        <v>0</v>
      </c>
      <c r="AJ150" s="842"/>
      <c r="AK150" s="319"/>
      <c r="AL150" s="746" t="s">
        <v>3</v>
      </c>
      <c r="AM150" s="424" t="s">
        <v>101</v>
      </c>
      <c r="AN150" s="264"/>
      <c r="AO150" s="88"/>
      <c r="AP150" s="88"/>
      <c r="AQ150" s="88"/>
      <c r="AR150" s="316"/>
      <c r="AS150" s="326">
        <f>_xlfn.IFS(AK149="□",0,AK149="☑",11)</f>
        <v>0</v>
      </c>
      <c r="AT150" s="1017"/>
      <c r="AU150" s="904"/>
      <c r="AV150" s="904"/>
      <c r="AW150" s="811"/>
      <c r="AX150" s="812"/>
    </row>
    <row r="151" spans="1:50" ht="19.5" customHeight="1">
      <c r="A151" s="1104"/>
      <c r="B151" s="973"/>
      <c r="C151" s="1092"/>
      <c r="D151" s="1092"/>
      <c r="E151" s="1092"/>
      <c r="F151" s="1092"/>
      <c r="G151" s="1092"/>
      <c r="H151" s="1092"/>
      <c r="I151" s="1092"/>
      <c r="J151" s="314"/>
      <c r="K151" s="746" t="s">
        <v>3</v>
      </c>
      <c r="L151" s="424" t="s">
        <v>100</v>
      </c>
      <c r="M151" s="264"/>
      <c r="N151" s="88"/>
      <c r="O151" s="88"/>
      <c r="P151" s="463"/>
      <c r="Q151" s="316"/>
      <c r="R151" s="227"/>
      <c r="S151" s="892"/>
      <c r="T151" s="938"/>
      <c r="U151" s="938"/>
      <c r="V151" s="938"/>
      <c r="W151" s="938"/>
      <c r="X151" s="938"/>
      <c r="Y151" s="938"/>
      <c r="Z151" s="938"/>
      <c r="AA151" s="314"/>
      <c r="AB151" s="746" t="s">
        <v>3</v>
      </c>
      <c r="AC151" s="424" t="s">
        <v>100</v>
      </c>
      <c r="AD151" s="264"/>
      <c r="AE151" s="88"/>
      <c r="AF151" s="88"/>
      <c r="AG151" s="463"/>
      <c r="AH151" s="316"/>
      <c r="AI151" s="318"/>
      <c r="AJ151" s="842"/>
      <c r="AK151" s="319"/>
      <c r="AL151" s="746" t="s">
        <v>3</v>
      </c>
      <c r="AM151" s="424" t="s">
        <v>100</v>
      </c>
      <c r="AN151" s="264"/>
      <c r="AO151" s="88"/>
      <c r="AP151" s="88"/>
      <c r="AQ151" s="463"/>
      <c r="AR151" s="316"/>
      <c r="AS151" s="318"/>
      <c r="AT151" s="1017"/>
      <c r="AU151" s="904"/>
      <c r="AV151" s="904"/>
      <c r="AW151" s="811"/>
      <c r="AX151" s="812"/>
    </row>
    <row r="152" spans="1:50" ht="19.5" customHeight="1">
      <c r="A152" s="1104"/>
      <c r="B152" s="973"/>
      <c r="C152" s="369"/>
      <c r="D152" s="923" t="s">
        <v>189</v>
      </c>
      <c r="E152" s="924"/>
      <c r="F152" s="924"/>
      <c r="G152" s="924"/>
      <c r="H152" s="925"/>
      <c r="I152" s="369"/>
      <c r="J152" s="263" t="s">
        <v>103</v>
      </c>
      <c r="K152" s="264"/>
      <c r="L152" s="343"/>
      <c r="M152" s="343"/>
      <c r="N152" s="264"/>
      <c r="O152" s="315"/>
      <c r="P152" s="463"/>
      <c r="Q152" s="316"/>
      <c r="R152" s="227"/>
      <c r="S152" s="892"/>
      <c r="T152" s="372"/>
      <c r="U152" s="923" t="s">
        <v>189</v>
      </c>
      <c r="V152" s="924"/>
      <c r="W152" s="924"/>
      <c r="X152" s="924"/>
      <c r="Y152" s="925"/>
      <c r="Z152" s="372"/>
      <c r="AA152" s="263" t="s">
        <v>103</v>
      </c>
      <c r="AB152" s="264"/>
      <c r="AC152" s="343"/>
      <c r="AD152" s="343"/>
      <c r="AE152" s="264"/>
      <c r="AF152" s="315"/>
      <c r="AG152" s="463"/>
      <c r="AH152" s="316"/>
      <c r="AI152" s="318"/>
      <c r="AJ152" s="842"/>
      <c r="AK152" s="264" t="s">
        <v>103</v>
      </c>
      <c r="AL152" s="264"/>
      <c r="AM152" s="343"/>
      <c r="AN152" s="343"/>
      <c r="AO152" s="264"/>
      <c r="AP152" s="315"/>
      <c r="AQ152" s="463"/>
      <c r="AR152" s="316"/>
      <c r="AS152" s="318"/>
      <c r="AT152" s="1017"/>
      <c r="AU152" s="904"/>
      <c r="AV152" s="904"/>
      <c r="AW152" s="811"/>
      <c r="AX152" s="812"/>
    </row>
    <row r="153" spans="1:50" ht="19.5" customHeight="1">
      <c r="A153" s="1104"/>
      <c r="B153" s="973"/>
      <c r="C153" s="369"/>
      <c r="D153" s="926"/>
      <c r="E153" s="927"/>
      <c r="F153" s="927"/>
      <c r="G153" s="927"/>
      <c r="H153" s="928"/>
      <c r="I153" s="369"/>
      <c r="J153" s="744" t="s">
        <v>2</v>
      </c>
      <c r="K153" s="355" t="s">
        <v>91</v>
      </c>
      <c r="L153" s="356"/>
      <c r="M153" s="356"/>
      <c r="N153" s="88"/>
      <c r="O153" s="315"/>
      <c r="P153" s="88"/>
      <c r="Q153" s="316"/>
      <c r="R153" s="437">
        <f>_xlfn.IFS(AND(J153="□",J154="□"),0,AND(J153="☑",J154="□"),1,AND(J153="□",J154="☑"),2)</f>
        <v>1</v>
      </c>
      <c r="S153" s="892"/>
      <c r="T153" s="372"/>
      <c r="U153" s="926"/>
      <c r="V153" s="927"/>
      <c r="W153" s="927"/>
      <c r="X153" s="927"/>
      <c r="Y153" s="928"/>
      <c r="Z153" s="372"/>
      <c r="AA153" s="744" t="s">
        <v>3</v>
      </c>
      <c r="AB153" s="355" t="s">
        <v>91</v>
      </c>
      <c r="AC153" s="356"/>
      <c r="AD153" s="356"/>
      <c r="AE153" s="88"/>
      <c r="AF153" s="315"/>
      <c r="AG153" s="88"/>
      <c r="AH153" s="316"/>
      <c r="AI153" s="360">
        <f>_xlfn.IFS(AND(AA153="□",AA154="□"),0,AND(AA153="☑",AA154="□"),1,AND(AA153="□",AA154="☑"),2)</f>
        <v>0</v>
      </c>
      <c r="AJ153" s="842"/>
      <c r="AK153" s="746" t="s">
        <v>3</v>
      </c>
      <c r="AL153" s="355" t="s">
        <v>91</v>
      </c>
      <c r="AM153" s="356"/>
      <c r="AN153" s="356"/>
      <c r="AO153" s="88"/>
      <c r="AP153" s="315"/>
      <c r="AQ153" s="88"/>
      <c r="AR153" s="316"/>
      <c r="AS153" s="360">
        <f>_xlfn.IFS(AND(AK153="□",AK154="□"),0,AND(AK153="☑",AK154="□"),1,AND(AK153="□",AK154="☑"),2)</f>
        <v>0</v>
      </c>
      <c r="AT153" s="1017"/>
      <c r="AU153" s="904"/>
      <c r="AV153" s="904"/>
      <c r="AW153" s="805"/>
      <c r="AX153" s="806"/>
    </row>
    <row r="154" spans="1:50" ht="19.5" customHeight="1">
      <c r="A154" s="1104"/>
      <c r="B154" s="973"/>
      <c r="C154" s="438"/>
      <c r="D154" s="883" t="s">
        <v>185</v>
      </c>
      <c r="E154" s="908"/>
      <c r="F154" s="908"/>
      <c r="G154" s="908"/>
      <c r="H154" s="909"/>
      <c r="I154" s="219"/>
      <c r="J154" s="744" t="s">
        <v>3</v>
      </c>
      <c r="K154" s="342" t="s">
        <v>92</v>
      </c>
      <c r="L154" s="343"/>
      <c r="M154" s="343"/>
      <c r="N154" s="315"/>
      <c r="P154" s="315"/>
      <c r="Q154" s="316"/>
      <c r="R154" s="227"/>
      <c r="S154" s="892"/>
      <c r="T154" s="439"/>
      <c r="U154" s="883" t="s">
        <v>185</v>
      </c>
      <c r="V154" s="908"/>
      <c r="W154" s="908"/>
      <c r="X154" s="908"/>
      <c r="Y154" s="909"/>
      <c r="Z154" s="225"/>
      <c r="AA154" s="744" t="s">
        <v>3</v>
      </c>
      <c r="AB154" s="342" t="s">
        <v>92</v>
      </c>
      <c r="AC154" s="343"/>
      <c r="AD154" s="343"/>
      <c r="AE154" s="315"/>
      <c r="AF154" s="90"/>
      <c r="AG154" s="315"/>
      <c r="AH154" s="316"/>
      <c r="AI154" s="318"/>
      <c r="AJ154" s="842"/>
      <c r="AK154" s="746" t="s">
        <v>3</v>
      </c>
      <c r="AL154" s="342" t="s">
        <v>92</v>
      </c>
      <c r="AM154" s="343"/>
      <c r="AN154" s="343"/>
      <c r="AO154" s="315"/>
      <c r="AP154" s="90"/>
      <c r="AQ154" s="315"/>
      <c r="AR154" s="316"/>
      <c r="AS154" s="318"/>
      <c r="AT154" s="1017"/>
      <c r="AU154" s="904"/>
      <c r="AV154" s="904"/>
      <c r="AW154" s="807"/>
      <c r="AX154" s="806"/>
    </row>
    <row r="155" spans="1:50" ht="19.5" customHeight="1">
      <c r="A155" s="1104"/>
      <c r="B155" s="973"/>
      <c r="C155" s="379"/>
      <c r="D155" s="910"/>
      <c r="E155" s="911"/>
      <c r="F155" s="911"/>
      <c r="G155" s="911"/>
      <c r="H155" s="912"/>
      <c r="I155" s="219"/>
      <c r="J155" s="263" t="s">
        <v>267</v>
      </c>
      <c r="K155" s="264"/>
      <c r="L155" s="320"/>
      <c r="M155" s="264"/>
      <c r="N155" s="315"/>
      <c r="O155" s="370" t="str">
        <f>IF(O156="","",IFERROR(IF(DATEDIF(O156,$K$14,"M")&lt;6,"レポート記入日から6ヵ月未満になっていませんか？",""),""))</f>
        <v/>
      </c>
      <c r="P155" s="315"/>
      <c r="Q155" s="316"/>
      <c r="R155" s="227"/>
      <c r="S155" s="892"/>
      <c r="T155" s="382"/>
      <c r="U155" s="910"/>
      <c r="V155" s="911"/>
      <c r="W155" s="911"/>
      <c r="X155" s="911"/>
      <c r="Y155" s="912"/>
      <c r="Z155" s="225"/>
      <c r="AA155" s="263" t="s">
        <v>267</v>
      </c>
      <c r="AB155" s="264"/>
      <c r="AC155" s="320"/>
      <c r="AD155" s="264"/>
      <c r="AE155" s="315"/>
      <c r="AF155" s="370" t="str">
        <f>IF(AF156="","",IFERROR(IF(DATEDIF(AF156,$K$14,"M")&lt;6,"レポート記入日から6ヵ月未満になっていませんか？",""),""))</f>
        <v/>
      </c>
      <c r="AG155" s="315"/>
      <c r="AH155" s="316"/>
      <c r="AI155" s="318"/>
      <c r="AJ155" s="842"/>
      <c r="AK155" s="264" t="s">
        <v>267</v>
      </c>
      <c r="AL155" s="264"/>
      <c r="AM155" s="320"/>
      <c r="AN155" s="264"/>
      <c r="AO155" s="315"/>
      <c r="AP155" s="370" t="str">
        <f>IF(AP156="","",IFERROR(IF(DATEDIF(AP156,$K$14,"M")&lt;6,"レポート記入日から6ヵ月未満になっていませんか？",""),""))</f>
        <v/>
      </c>
      <c r="AQ155" s="315"/>
      <c r="AR155" s="316"/>
      <c r="AS155" s="318"/>
      <c r="AT155" s="1017"/>
      <c r="AU155" s="904"/>
      <c r="AV155" s="904"/>
      <c r="AW155" s="807"/>
      <c r="AX155" s="806"/>
    </row>
    <row r="156" spans="1:50" ht="19.5" customHeight="1">
      <c r="A156" s="1104"/>
      <c r="B156" s="973"/>
      <c r="C156" s="383"/>
      <c r="D156" s="883" t="s">
        <v>186</v>
      </c>
      <c r="E156" s="913"/>
      <c r="F156" s="913"/>
      <c r="G156" s="913"/>
      <c r="H156" s="914"/>
      <c r="I156" s="219"/>
      <c r="J156" s="744" t="s">
        <v>2</v>
      </c>
      <c r="K156" s="374" t="s">
        <v>96</v>
      </c>
      <c r="L156" s="266"/>
      <c r="M156" s="266"/>
      <c r="N156" s="512" t="s">
        <v>98</v>
      </c>
      <c r="O156" s="749"/>
      <c r="P156" s="315"/>
      <c r="Q156" s="316"/>
      <c r="R156" s="437">
        <f>_xlfn.IFS(AND(J156="□",J157="□",J158="□"),0,AND(J156="☑",J157="□",J158="□"),1,AND(J156="□",J157="☑",J158="□"),2,AND(J156="□",J157="□",J158="☑"),3)</f>
        <v>1</v>
      </c>
      <c r="S156" s="892"/>
      <c r="T156" s="385"/>
      <c r="U156" s="883" t="s">
        <v>186</v>
      </c>
      <c r="V156" s="913"/>
      <c r="W156" s="913"/>
      <c r="X156" s="913"/>
      <c r="Y156" s="914"/>
      <c r="Z156" s="225"/>
      <c r="AA156" s="744" t="s">
        <v>3</v>
      </c>
      <c r="AB156" s="374" t="s">
        <v>96</v>
      </c>
      <c r="AC156" s="266"/>
      <c r="AD156" s="266"/>
      <c r="AE156" s="512" t="s">
        <v>98</v>
      </c>
      <c r="AF156" s="749"/>
      <c r="AG156" s="315"/>
      <c r="AH156" s="316"/>
      <c r="AI156" s="360">
        <f>_xlfn.IFS(AND(AA156="□",AA157="□",AA158="□"),0,AND(AA156="☑",AA157="□",AA158="□"),1,AND(AA156="□",AA157="☑",AA158="□"),2,AND(AA156="□",AA157="□",AA158="☑"),3)</f>
        <v>0</v>
      </c>
      <c r="AJ156" s="842"/>
      <c r="AK156" s="746" t="s">
        <v>3</v>
      </c>
      <c r="AL156" s="374" t="s">
        <v>96</v>
      </c>
      <c r="AM156" s="266"/>
      <c r="AN156" s="266"/>
      <c r="AO156" s="512" t="s">
        <v>98</v>
      </c>
      <c r="AP156" s="749"/>
      <c r="AQ156" s="315"/>
      <c r="AR156" s="316"/>
      <c r="AS156" s="360">
        <f>_xlfn.IFS(AND(AK156="□",AK157="□",AK158="□"),0,AND(AK156="☑",AK157="□",AK158="□"),1,AND(AK156="□",AK157="☑",AK158="□"),2,AND(AK156="□",AK157="□",AK158="☑"),3)</f>
        <v>0</v>
      </c>
      <c r="AT156" s="1017"/>
      <c r="AU156" s="904"/>
      <c r="AV156" s="904"/>
      <c r="AW156" s="807"/>
      <c r="AX156" s="806"/>
    </row>
    <row r="157" spans="1:50" ht="19.5" customHeight="1">
      <c r="A157" s="1104"/>
      <c r="B157" s="973"/>
      <c r="C157" s="556"/>
      <c r="D157" s="915"/>
      <c r="E157" s="916"/>
      <c r="F157" s="916"/>
      <c r="G157" s="916"/>
      <c r="H157" s="917"/>
      <c r="I157" s="219"/>
      <c r="J157" s="744" t="s">
        <v>3</v>
      </c>
      <c r="K157" s="374" t="s">
        <v>94</v>
      </c>
      <c r="L157" s="266"/>
      <c r="M157" s="266"/>
      <c r="N157" s="380" t="s">
        <v>194</v>
      </c>
      <c r="O157" s="264"/>
      <c r="P157" s="315"/>
      <c r="Q157" s="316"/>
      <c r="R157" s="227"/>
      <c r="S157" s="892"/>
      <c r="T157" s="557"/>
      <c r="U157" s="915"/>
      <c r="V157" s="916"/>
      <c r="W157" s="916"/>
      <c r="X157" s="916"/>
      <c r="Y157" s="917"/>
      <c r="Z157" s="225"/>
      <c r="AA157" s="744" t="s">
        <v>3</v>
      </c>
      <c r="AB157" s="374" t="s">
        <v>94</v>
      </c>
      <c r="AC157" s="266"/>
      <c r="AD157" s="266"/>
      <c r="AE157" s="380" t="s">
        <v>194</v>
      </c>
      <c r="AF157" s="264"/>
      <c r="AG157" s="315"/>
      <c r="AH157" s="316"/>
      <c r="AI157" s="318"/>
      <c r="AJ157" s="842"/>
      <c r="AK157" s="746" t="s">
        <v>3</v>
      </c>
      <c r="AL157" s="374" t="s">
        <v>94</v>
      </c>
      <c r="AM157" s="266"/>
      <c r="AN157" s="266"/>
      <c r="AO157" s="380" t="s">
        <v>194</v>
      </c>
      <c r="AP157" s="264"/>
      <c r="AQ157" s="315"/>
      <c r="AR157" s="316"/>
      <c r="AS157" s="318"/>
      <c r="AT157" s="1017"/>
      <c r="AU157" s="904"/>
      <c r="AV157" s="904"/>
      <c r="AW157" s="807"/>
      <c r="AX157" s="806"/>
    </row>
    <row r="158" spans="1:50" ht="19.5" customHeight="1">
      <c r="A158" s="1104"/>
      <c r="B158" s="973"/>
      <c r="C158" s="379"/>
      <c r="D158" s="219"/>
      <c r="E158" s="219"/>
      <c r="F158" s="219"/>
      <c r="G158" s="219"/>
      <c r="H158" s="219"/>
      <c r="I158" s="219"/>
      <c r="J158" s="744" t="s">
        <v>3</v>
      </c>
      <c r="K158" s="374" t="s">
        <v>33</v>
      </c>
      <c r="L158" s="266"/>
      <c r="M158" s="266"/>
      <c r="N158" s="264"/>
      <c r="O158" s="267"/>
      <c r="P158" s="315"/>
      <c r="Q158" s="316"/>
      <c r="R158" s="227"/>
      <c r="S158" s="892"/>
      <c r="T158" s="382"/>
      <c r="U158" s="225"/>
      <c r="V158" s="225"/>
      <c r="W158" s="225"/>
      <c r="X158" s="225"/>
      <c r="Y158" s="225"/>
      <c r="Z158" s="225"/>
      <c r="AA158" s="744" t="s">
        <v>3</v>
      </c>
      <c r="AB158" s="374" t="s">
        <v>33</v>
      </c>
      <c r="AC158" s="266"/>
      <c r="AD158" s="266"/>
      <c r="AE158" s="264"/>
      <c r="AF158" s="267"/>
      <c r="AG158" s="315"/>
      <c r="AH158" s="316"/>
      <c r="AI158" s="318"/>
      <c r="AJ158" s="842"/>
      <c r="AK158" s="746" t="s">
        <v>3</v>
      </c>
      <c r="AL158" s="374" t="s">
        <v>33</v>
      </c>
      <c r="AM158" s="266"/>
      <c r="AN158" s="266"/>
      <c r="AO158" s="264"/>
      <c r="AP158" s="267"/>
      <c r="AQ158" s="315"/>
      <c r="AR158" s="316"/>
      <c r="AS158" s="318"/>
      <c r="AT158" s="1017"/>
      <c r="AU158" s="904"/>
      <c r="AV158" s="904"/>
      <c r="AW158" s="807"/>
      <c r="AX158" s="806"/>
    </row>
    <row r="159" spans="1:50" ht="19.5" customHeight="1">
      <c r="A159" s="1104"/>
      <c r="B159" s="973"/>
      <c r="C159" s="383"/>
      <c r="D159" s="219"/>
      <c r="E159" s="219"/>
      <c r="F159" s="219"/>
      <c r="G159" s="219"/>
      <c r="H159" s="219"/>
      <c r="I159" s="219"/>
      <c r="J159" s="386" t="s">
        <v>99</v>
      </c>
      <c r="K159" s="319"/>
      <c r="L159" s="265"/>
      <c r="M159" s="266"/>
      <c r="N159" s="264"/>
      <c r="O159" s="267"/>
      <c r="P159" s="267"/>
      <c r="Q159" s="268" t="str">
        <f>IF(ISNUMBER(Q160),"","必要項目が正しく選択されていません")</f>
        <v/>
      </c>
      <c r="R159" s="517"/>
      <c r="S159" s="892"/>
      <c r="T159" s="385"/>
      <c r="U159" s="225"/>
      <c r="V159" s="225"/>
      <c r="W159" s="225"/>
      <c r="X159" s="225"/>
      <c r="Y159" s="225"/>
      <c r="Z159" s="225"/>
      <c r="AA159" s="386" t="s">
        <v>235</v>
      </c>
      <c r="AB159" s="319"/>
      <c r="AC159" s="265"/>
      <c r="AD159" s="266"/>
      <c r="AE159" s="264"/>
      <c r="AF159" s="267"/>
      <c r="AG159" s="267"/>
      <c r="AH159" s="268" t="str">
        <f>IF(ISNUMBER(AH160),"","必要項目が正しく選択されていません")</f>
        <v/>
      </c>
      <c r="AI159" s="518"/>
      <c r="AJ159" s="842"/>
      <c r="AK159" s="387" t="s">
        <v>99</v>
      </c>
      <c r="AL159" s="319"/>
      <c r="AM159" s="265"/>
      <c r="AN159" s="266"/>
      <c r="AO159" s="264"/>
      <c r="AP159" s="267"/>
      <c r="AQ159" s="267"/>
      <c r="AR159" s="268" t="str">
        <f>IF(ISNUMBER(AR160),"","必要項目が正しく選択されていません")</f>
        <v/>
      </c>
      <c r="AS159" s="518"/>
      <c r="AT159" s="1017"/>
      <c r="AU159" s="904"/>
      <c r="AV159" s="904"/>
      <c r="AW159" s="807"/>
      <c r="AX159" s="806"/>
    </row>
    <row r="160" spans="1:50" ht="37.5" customHeight="1">
      <c r="A160" s="1104"/>
      <c r="B160" s="973"/>
      <c r="C160" s="556"/>
      <c r="D160" s="219"/>
      <c r="E160" s="219"/>
      <c r="F160" s="219"/>
      <c r="G160" s="219"/>
      <c r="H160" s="219"/>
      <c r="I160" s="219"/>
      <c r="J160" s="314"/>
      <c r="K160" s="821"/>
      <c r="L160" s="821"/>
      <c r="M160" s="821"/>
      <c r="N160" s="821"/>
      <c r="O160" s="821"/>
      <c r="P160" s="267"/>
      <c r="Q160" s="272">
        <f>_xlfn.IFS(J147="☑",1,R150=0,1,AND(R150=11,R153=1,R156=1),5,AND(R150=11,R153=1,R156=2),1,AND(R150=11,R153=1,R156=3),1,AND(R150=11,R153=2,R156=1),1,AND(R150=11,R153=2,R156=2),1,AND(R150=11,R153=2,R156=3),1)</f>
        <v>5</v>
      </c>
      <c r="R160" s="539"/>
      <c r="S160" s="892"/>
      <c r="T160" s="557"/>
      <c r="U160" s="225"/>
      <c r="V160" s="225"/>
      <c r="W160" s="225"/>
      <c r="X160" s="225"/>
      <c r="Y160" s="225"/>
      <c r="Z160" s="225"/>
      <c r="AA160" s="314"/>
      <c r="AB160" s="894"/>
      <c r="AC160" s="894"/>
      <c r="AD160" s="894"/>
      <c r="AE160" s="894"/>
      <c r="AF160" s="894"/>
      <c r="AG160" s="267"/>
      <c r="AH160" s="272">
        <f>_xlfn.IFS(AA146="☑",Q160,AA147="☑",1,AI150=0,1,AND(AI150=11,AI153=1,AI156=1),5,AND(AI150=11,AI153=1,AI156=2),1,AND(AI150=11,AI153=1,AI156=3),1,AND(AI150=11,AI153=2,AI156=1),1,AND(AI150=11,AI153=2,AI156=2),1,AND(AI150=11,AI153=2,AI156=3),1)</f>
        <v>5</v>
      </c>
      <c r="AI160" s="519"/>
      <c r="AJ160" s="842"/>
      <c r="AK160" s="319"/>
      <c r="AL160" s="821"/>
      <c r="AM160" s="821"/>
      <c r="AN160" s="821"/>
      <c r="AO160" s="821"/>
      <c r="AP160" s="821"/>
      <c r="AQ160" s="267"/>
      <c r="AR160" s="272">
        <f>_xlfn.IFS(AK146="☑",Q160,AN146="☑",AH160,AK147="☑",1,AS150=0,1,AND(AS150=11,AS153=1,AS156=1),5,AND(AS150=11,AS153=1,AS156=2),1,AND(AS150=11,AS153=1,AS156=3),1,AND(AS150=11,AS153=2,AS156=1),1,AND(AS150=11,AS153=2,AS156=2),1,AND(AS150=11,AS153=2,AS156=3),1)</f>
        <v>5</v>
      </c>
      <c r="AS160" s="519"/>
      <c r="AT160" s="1017"/>
      <c r="AU160" s="904"/>
      <c r="AV160" s="904"/>
      <c r="AW160" s="807"/>
      <c r="AX160" s="806"/>
    </row>
    <row r="161" spans="1:50" ht="16.5" customHeight="1">
      <c r="A161" s="1104"/>
      <c r="B161" s="973"/>
      <c r="C161" s="520"/>
      <c r="D161" s="520"/>
      <c r="E161" s="520"/>
      <c r="F161" s="520"/>
      <c r="G161" s="520"/>
      <c r="H161" s="520"/>
      <c r="I161" s="520"/>
      <c r="J161" s="558"/>
      <c r="K161" s="544"/>
      <c r="L161" s="445"/>
      <c r="M161" s="445"/>
      <c r="N161" s="445"/>
      <c r="O161" s="445"/>
      <c r="P161" s="445"/>
      <c r="Q161" s="276" t="s">
        <v>1</v>
      </c>
      <c r="R161" s="482"/>
      <c r="S161" s="892"/>
      <c r="T161" s="522"/>
      <c r="U161" s="522"/>
      <c r="V161" s="522"/>
      <c r="W161" s="522"/>
      <c r="X161" s="522"/>
      <c r="Y161" s="522"/>
      <c r="Z161" s="522"/>
      <c r="AA161" s="558"/>
      <c r="AB161" s="544"/>
      <c r="AC161" s="445"/>
      <c r="AD161" s="445"/>
      <c r="AE161" s="445"/>
      <c r="AF161" s="445"/>
      <c r="AG161" s="445"/>
      <c r="AH161" s="276" t="s">
        <v>1</v>
      </c>
      <c r="AI161" s="415"/>
      <c r="AJ161" s="843"/>
      <c r="AK161" s="544"/>
      <c r="AL161" s="544"/>
      <c r="AM161" s="445"/>
      <c r="AN161" s="445"/>
      <c r="AO161" s="445"/>
      <c r="AP161" s="445"/>
      <c r="AQ161" s="445"/>
      <c r="AR161" s="276" t="s">
        <v>1</v>
      </c>
      <c r="AS161" s="415"/>
      <c r="AT161" s="1018"/>
      <c r="AU161" s="905"/>
      <c r="AV161" s="905"/>
      <c r="AW161" s="559"/>
      <c r="AX161" s="560"/>
    </row>
    <row r="162" spans="1:50" ht="28.5" customHeight="1">
      <c r="A162" s="1104"/>
      <c r="B162" s="1084" t="s">
        <v>81</v>
      </c>
      <c r="C162" s="1093" t="s">
        <v>46</v>
      </c>
      <c r="D162" s="978"/>
      <c r="E162" s="978"/>
      <c r="F162" s="978"/>
      <c r="G162" s="978"/>
      <c r="H162" s="978"/>
      <c r="I162" s="978"/>
      <c r="J162" s="309"/>
      <c r="K162" s="219"/>
      <c r="L162" s="219"/>
      <c r="M162" s="219"/>
      <c r="N162" s="219"/>
      <c r="O162" s="219"/>
      <c r="P162" s="219"/>
      <c r="Q162" s="285"/>
      <c r="R162" s="561"/>
      <c r="S162" s="945" t="s">
        <v>81</v>
      </c>
      <c r="T162" s="1012" t="s">
        <v>46</v>
      </c>
      <c r="U162" s="921"/>
      <c r="V162" s="921"/>
      <c r="W162" s="921"/>
      <c r="X162" s="921"/>
      <c r="Y162" s="921"/>
      <c r="Z162" s="921"/>
      <c r="AA162" s="760" t="s">
        <v>2</v>
      </c>
      <c r="AB162" s="526" t="s">
        <v>195</v>
      </c>
      <c r="AC162" s="225"/>
      <c r="AD162" s="225"/>
      <c r="AE162" s="225"/>
      <c r="AF162" s="225"/>
      <c r="AG162" s="225"/>
      <c r="AH162" s="287"/>
      <c r="AI162" s="318"/>
      <c r="AJ162" s="838" t="s">
        <v>295</v>
      </c>
      <c r="AK162" s="757" t="s">
        <v>3</v>
      </c>
      <c r="AL162" s="526" t="s">
        <v>195</v>
      </c>
      <c r="AM162" s="225"/>
      <c r="AN162" s="766" t="s">
        <v>2</v>
      </c>
      <c r="AO162" s="312" t="s">
        <v>221</v>
      </c>
      <c r="AP162" s="225"/>
      <c r="AQ162" s="225"/>
      <c r="AR162" s="287"/>
      <c r="AS162" s="562"/>
      <c r="AT162" s="460"/>
      <c r="AU162" s="460"/>
      <c r="AV162" s="553"/>
      <c r="AW162" s="563"/>
      <c r="AX162" s="564"/>
    </row>
    <row r="163" spans="1:50" ht="28.5" customHeight="1">
      <c r="A163" s="1104"/>
      <c r="B163" s="973"/>
      <c r="C163" s="978"/>
      <c r="D163" s="978"/>
      <c r="E163" s="978"/>
      <c r="F163" s="978"/>
      <c r="G163" s="978"/>
      <c r="H163" s="978"/>
      <c r="I163" s="978"/>
      <c r="J163" s="744" t="s">
        <v>3</v>
      </c>
      <c r="K163" s="93" t="str">
        <f>IF(K13="銀の認定【新規】","取組無し、または添付資料無し（初回のみ　※添付資料ない場合は採点対象外）","取組無し")</f>
        <v>取組無し</v>
      </c>
      <c r="L163" s="315"/>
      <c r="M163" s="315"/>
      <c r="N163" s="315"/>
      <c r="O163" s="315"/>
      <c r="P163" s="315"/>
      <c r="Q163" s="316"/>
      <c r="R163" s="97"/>
      <c r="S163" s="892"/>
      <c r="T163" s="921"/>
      <c r="U163" s="921"/>
      <c r="V163" s="921"/>
      <c r="W163" s="921"/>
      <c r="X163" s="921"/>
      <c r="Y163" s="921"/>
      <c r="Z163" s="921"/>
      <c r="AA163" s="744" t="s">
        <v>3</v>
      </c>
      <c r="AB163" s="93" t="str">
        <f>IF(K13="銀の認定【新規】","取組無し、または添付資料無し（初回のみ　※添付資料ない場合は採点対象外）","取組無し")</f>
        <v>取組無し</v>
      </c>
      <c r="AC163" s="315"/>
      <c r="AD163" s="315"/>
      <c r="AE163" s="315"/>
      <c r="AF163" s="315"/>
      <c r="AG163" s="315"/>
      <c r="AH163" s="316"/>
      <c r="AI163" s="318"/>
      <c r="AJ163" s="906"/>
      <c r="AK163" s="746" t="s">
        <v>3</v>
      </c>
      <c r="AL163" s="93" t="str">
        <f>IF(K13="銀の認定【新規】","取組無し、または添付資料無し（初回のみ　※添付資料ない場合は採点対象外）","取組無し")</f>
        <v>取組無し</v>
      </c>
      <c r="AM163" s="315"/>
      <c r="AN163" s="315"/>
      <c r="AO163" s="315"/>
      <c r="AP163" s="315"/>
      <c r="AQ163" s="315"/>
      <c r="AR163" s="316"/>
      <c r="AS163" s="318"/>
      <c r="AT163" s="904">
        <f>Q185</f>
        <v>3</v>
      </c>
      <c r="AU163" s="904">
        <f>AH185</f>
        <v>3</v>
      </c>
      <c r="AV163" s="904">
        <f>AR185</f>
        <v>3</v>
      </c>
      <c r="AW163" s="816" t="s">
        <v>422</v>
      </c>
      <c r="AX163" s="817"/>
    </row>
    <row r="164" spans="1:50" ht="18.600000000000001" customHeight="1">
      <c r="A164" s="1104"/>
      <c r="B164" s="973"/>
      <c r="C164" s="978"/>
      <c r="D164" s="978"/>
      <c r="E164" s="978"/>
      <c r="F164" s="978"/>
      <c r="G164" s="978"/>
      <c r="H164" s="978"/>
      <c r="I164" s="978"/>
      <c r="J164" s="848" t="s">
        <v>97</v>
      </c>
      <c r="K164" s="835"/>
      <c r="L164" s="835"/>
      <c r="M164" s="315"/>
      <c r="N164" s="315"/>
      <c r="O164" s="315"/>
      <c r="P164" s="315"/>
      <c r="Q164" s="316"/>
      <c r="R164" s="97"/>
      <c r="S164" s="892"/>
      <c r="T164" s="921"/>
      <c r="U164" s="921"/>
      <c r="V164" s="921"/>
      <c r="W164" s="921"/>
      <c r="X164" s="921"/>
      <c r="Y164" s="921"/>
      <c r="Z164" s="921"/>
      <c r="AA164" s="848" t="s">
        <v>97</v>
      </c>
      <c r="AB164" s="835"/>
      <c r="AC164" s="835"/>
      <c r="AD164" s="315"/>
      <c r="AE164" s="315"/>
      <c r="AF164" s="315"/>
      <c r="AG164" s="315"/>
      <c r="AH164" s="316"/>
      <c r="AI164" s="318"/>
      <c r="AJ164" s="906"/>
      <c r="AK164" s="835" t="s">
        <v>97</v>
      </c>
      <c r="AL164" s="835"/>
      <c r="AM164" s="835"/>
      <c r="AN164" s="315"/>
      <c r="AO164" s="315"/>
      <c r="AP164" s="315"/>
      <c r="AQ164" s="315"/>
      <c r="AR164" s="316"/>
      <c r="AS164" s="318"/>
      <c r="AT164" s="1017"/>
      <c r="AU164" s="904"/>
      <c r="AV164" s="904"/>
      <c r="AW164" s="809" t="s">
        <v>62</v>
      </c>
      <c r="AX164" s="810"/>
    </row>
    <row r="165" spans="1:50" ht="18.600000000000001" customHeight="1">
      <c r="A165" s="1104"/>
      <c r="B165" s="973"/>
      <c r="C165" s="978"/>
      <c r="D165" s="978"/>
      <c r="E165" s="978"/>
      <c r="F165" s="978"/>
      <c r="G165" s="978"/>
      <c r="H165" s="978"/>
      <c r="I165" s="978"/>
      <c r="J165" s="744" t="s">
        <v>2</v>
      </c>
      <c r="K165" s="320" t="s">
        <v>180</v>
      </c>
      <c r="L165" s="565"/>
      <c r="M165" s="315"/>
      <c r="O165" s="315"/>
      <c r="P165" s="315"/>
      <c r="Q165" s="316"/>
      <c r="R165" s="97"/>
      <c r="S165" s="892"/>
      <c r="T165" s="921"/>
      <c r="U165" s="921"/>
      <c r="V165" s="921"/>
      <c r="W165" s="921"/>
      <c r="X165" s="921"/>
      <c r="Y165" s="921"/>
      <c r="Z165" s="921"/>
      <c r="AA165" s="744" t="s">
        <v>3</v>
      </c>
      <c r="AB165" s="320" t="s">
        <v>180</v>
      </c>
      <c r="AC165" s="565"/>
      <c r="AD165" s="315"/>
      <c r="AE165" s="90"/>
      <c r="AF165" s="315"/>
      <c r="AG165" s="315"/>
      <c r="AH165" s="316"/>
      <c r="AI165" s="318"/>
      <c r="AJ165" s="906"/>
      <c r="AK165" s="746" t="s">
        <v>3</v>
      </c>
      <c r="AL165" s="320" t="s">
        <v>180</v>
      </c>
      <c r="AM165" s="565"/>
      <c r="AN165" s="315"/>
      <c r="AO165" s="90"/>
      <c r="AP165" s="315"/>
      <c r="AQ165" s="315"/>
      <c r="AR165" s="316"/>
      <c r="AS165" s="318"/>
      <c r="AT165" s="1017"/>
      <c r="AU165" s="904"/>
      <c r="AV165" s="904"/>
      <c r="AW165" s="811"/>
      <c r="AX165" s="812"/>
    </row>
    <row r="166" spans="1:50" ht="18.600000000000001" customHeight="1">
      <c r="A166" s="1104"/>
      <c r="B166" s="973"/>
      <c r="C166" s="978"/>
      <c r="D166" s="978"/>
      <c r="E166" s="978"/>
      <c r="F166" s="978"/>
      <c r="G166" s="978"/>
      <c r="H166" s="978"/>
      <c r="I166" s="978"/>
      <c r="J166" s="566"/>
      <c r="K166" s="424" t="s">
        <v>105</v>
      </c>
      <c r="L166" s="510"/>
      <c r="M166" s="510"/>
      <c r="N166" s="510"/>
      <c r="O166" s="315"/>
      <c r="P166" s="315"/>
      <c r="Q166" s="316"/>
      <c r="R166" s="423">
        <f>_xlfn.IFS(J165="□",0,J165="☑",11)</f>
        <v>11</v>
      </c>
      <c r="S166" s="892"/>
      <c r="T166" s="921"/>
      <c r="U166" s="921"/>
      <c r="V166" s="921"/>
      <c r="W166" s="921"/>
      <c r="X166" s="921"/>
      <c r="Y166" s="921"/>
      <c r="Z166" s="921"/>
      <c r="AA166" s="566"/>
      <c r="AB166" s="424" t="s">
        <v>105</v>
      </c>
      <c r="AC166" s="510"/>
      <c r="AD166" s="510"/>
      <c r="AE166" s="510"/>
      <c r="AF166" s="315"/>
      <c r="AG166" s="315"/>
      <c r="AH166" s="316"/>
      <c r="AI166" s="326">
        <f>_xlfn.IFS(AA165="□",0,AA165="☑",11)</f>
        <v>0</v>
      </c>
      <c r="AJ166" s="906"/>
      <c r="AK166" s="565"/>
      <c r="AL166" s="424" t="s">
        <v>105</v>
      </c>
      <c r="AM166" s="510"/>
      <c r="AN166" s="510"/>
      <c r="AO166" s="510"/>
      <c r="AP166" s="315"/>
      <c r="AQ166" s="315"/>
      <c r="AR166" s="316"/>
      <c r="AS166" s="326">
        <f>_xlfn.IFS(AK165="□",0,AK165="☑",11)</f>
        <v>0</v>
      </c>
      <c r="AT166" s="1017"/>
      <c r="AU166" s="904"/>
      <c r="AV166" s="904"/>
      <c r="AW166" s="811"/>
      <c r="AX166" s="812"/>
    </row>
    <row r="167" spans="1:50" ht="18.600000000000001" customHeight="1">
      <c r="A167" s="1104"/>
      <c r="B167" s="973"/>
      <c r="C167" s="978"/>
      <c r="D167" s="978"/>
      <c r="E167" s="978"/>
      <c r="F167" s="978"/>
      <c r="G167" s="978"/>
      <c r="H167" s="978"/>
      <c r="I167" s="978"/>
      <c r="J167" s="314"/>
      <c r="K167" s="746" t="s">
        <v>3</v>
      </c>
      <c r="L167" s="330" t="s">
        <v>147</v>
      </c>
      <c r="M167" s="567"/>
      <c r="N167" s="568"/>
      <c r="O167" s="569"/>
      <c r="P167" s="315"/>
      <c r="Q167" s="316"/>
      <c r="R167" s="97"/>
      <c r="S167" s="892"/>
      <c r="T167" s="921"/>
      <c r="U167" s="921"/>
      <c r="V167" s="921"/>
      <c r="W167" s="921"/>
      <c r="X167" s="921"/>
      <c r="Y167" s="921"/>
      <c r="Z167" s="921"/>
      <c r="AA167" s="314"/>
      <c r="AB167" s="746" t="s">
        <v>3</v>
      </c>
      <c r="AC167" s="330" t="s">
        <v>147</v>
      </c>
      <c r="AD167" s="567"/>
      <c r="AE167" s="568"/>
      <c r="AF167" s="569"/>
      <c r="AG167" s="315"/>
      <c r="AH167" s="316"/>
      <c r="AI167" s="318"/>
      <c r="AJ167" s="906"/>
      <c r="AK167" s="319"/>
      <c r="AL167" s="746" t="s">
        <v>3</v>
      </c>
      <c r="AM167" s="330" t="s">
        <v>147</v>
      </c>
      <c r="AN167" s="567"/>
      <c r="AO167" s="568"/>
      <c r="AP167" s="569"/>
      <c r="AQ167" s="315"/>
      <c r="AR167" s="316"/>
      <c r="AS167" s="318"/>
      <c r="AT167" s="1017"/>
      <c r="AU167" s="904"/>
      <c r="AV167" s="904"/>
      <c r="AW167" s="811"/>
      <c r="AX167" s="812"/>
    </row>
    <row r="168" spans="1:50" ht="18.600000000000001" customHeight="1">
      <c r="A168" s="1104"/>
      <c r="B168" s="973"/>
      <c r="C168" s="369"/>
      <c r="D168" s="369"/>
      <c r="E168" s="369"/>
      <c r="F168" s="369"/>
      <c r="G168" s="369"/>
      <c r="H168" s="369"/>
      <c r="I168" s="369"/>
      <c r="J168" s="314"/>
      <c r="K168" s="746" t="s">
        <v>3</v>
      </c>
      <c r="L168" s="570" t="s">
        <v>153</v>
      </c>
      <c r="M168" s="567"/>
      <c r="N168" s="568"/>
      <c r="O168" s="569"/>
      <c r="P168" s="315"/>
      <c r="Q168" s="316"/>
      <c r="R168" s="97"/>
      <c r="S168" s="892"/>
      <c r="T168" s="372"/>
      <c r="U168" s="372"/>
      <c r="V168" s="372"/>
      <c r="W168" s="372"/>
      <c r="X168" s="372"/>
      <c r="Y168" s="372"/>
      <c r="Z168" s="372"/>
      <c r="AA168" s="314"/>
      <c r="AB168" s="746" t="s">
        <v>3</v>
      </c>
      <c r="AC168" s="570" t="s">
        <v>153</v>
      </c>
      <c r="AD168" s="567"/>
      <c r="AE168" s="568"/>
      <c r="AF168" s="569"/>
      <c r="AG168" s="315"/>
      <c r="AH168" s="316"/>
      <c r="AI168" s="318"/>
      <c r="AJ168" s="906"/>
      <c r="AK168" s="319"/>
      <c r="AL168" s="746" t="s">
        <v>3</v>
      </c>
      <c r="AM168" s="570" t="s">
        <v>153</v>
      </c>
      <c r="AN168" s="567"/>
      <c r="AO168" s="568"/>
      <c r="AP168" s="569"/>
      <c r="AQ168" s="315"/>
      <c r="AR168" s="316"/>
      <c r="AS168" s="318"/>
      <c r="AT168" s="1017"/>
      <c r="AU168" s="904"/>
      <c r="AV168" s="904"/>
      <c r="AW168" s="811"/>
      <c r="AX168" s="812"/>
    </row>
    <row r="169" spans="1:50" ht="18.600000000000001" customHeight="1">
      <c r="A169" s="1104"/>
      <c r="B169" s="973"/>
      <c r="C169" s="369"/>
      <c r="D169" s="923" t="s">
        <v>190</v>
      </c>
      <c r="E169" s="924"/>
      <c r="F169" s="924"/>
      <c r="G169" s="924"/>
      <c r="H169" s="925"/>
      <c r="I169" s="369"/>
      <c r="J169" s="314"/>
      <c r="K169" s="746" t="s">
        <v>3</v>
      </c>
      <c r="L169" s="509" t="s">
        <v>104</v>
      </c>
      <c r="M169" s="567"/>
      <c r="N169" s="567"/>
      <c r="O169" s="569"/>
      <c r="P169" s="315"/>
      <c r="Q169" s="316"/>
      <c r="R169" s="97"/>
      <c r="S169" s="892"/>
      <c r="T169" s="372"/>
      <c r="U169" s="923" t="s">
        <v>190</v>
      </c>
      <c r="V169" s="924"/>
      <c r="W169" s="924"/>
      <c r="X169" s="924"/>
      <c r="Y169" s="925"/>
      <c r="Z169" s="372"/>
      <c r="AA169" s="314"/>
      <c r="AB169" s="746" t="s">
        <v>3</v>
      </c>
      <c r="AC169" s="509" t="s">
        <v>104</v>
      </c>
      <c r="AD169" s="567"/>
      <c r="AE169" s="567"/>
      <c r="AF169" s="569"/>
      <c r="AG169" s="315"/>
      <c r="AH169" s="316"/>
      <c r="AI169" s="318"/>
      <c r="AJ169" s="906"/>
      <c r="AK169" s="319"/>
      <c r="AL169" s="746" t="s">
        <v>3</v>
      </c>
      <c r="AM169" s="509" t="s">
        <v>104</v>
      </c>
      <c r="AN169" s="567"/>
      <c r="AO169" s="567"/>
      <c r="AP169" s="569"/>
      <c r="AQ169" s="315"/>
      <c r="AR169" s="316"/>
      <c r="AS169" s="318"/>
      <c r="AT169" s="1017"/>
      <c r="AU169" s="904"/>
      <c r="AV169" s="904"/>
      <c r="AW169" s="571"/>
      <c r="AX169" s="572"/>
    </row>
    <row r="170" spans="1:50" ht="18.600000000000001" customHeight="1">
      <c r="A170" s="1104"/>
      <c r="B170" s="973"/>
      <c r="C170" s="369"/>
      <c r="D170" s="926"/>
      <c r="E170" s="927"/>
      <c r="F170" s="927"/>
      <c r="G170" s="927"/>
      <c r="H170" s="928"/>
      <c r="I170" s="425"/>
      <c r="J170" s="314"/>
      <c r="K170" s="746" t="s">
        <v>3</v>
      </c>
      <c r="L170" s="509" t="s">
        <v>184</v>
      </c>
      <c r="M170" s="567"/>
      <c r="N170" s="567"/>
      <c r="O170" s="569"/>
      <c r="P170" s="315"/>
      <c r="Q170" s="316"/>
      <c r="R170" s="97"/>
      <c r="S170" s="892"/>
      <c r="T170" s="372"/>
      <c r="U170" s="926"/>
      <c r="V170" s="927"/>
      <c r="W170" s="927"/>
      <c r="X170" s="927"/>
      <c r="Y170" s="928"/>
      <c r="Z170" s="426"/>
      <c r="AA170" s="314"/>
      <c r="AB170" s="746" t="s">
        <v>3</v>
      </c>
      <c r="AC170" s="509" t="s">
        <v>184</v>
      </c>
      <c r="AD170" s="567"/>
      <c r="AE170" s="567"/>
      <c r="AF170" s="569"/>
      <c r="AG170" s="315"/>
      <c r="AH170" s="316"/>
      <c r="AI170" s="318"/>
      <c r="AJ170" s="906"/>
      <c r="AK170" s="319"/>
      <c r="AL170" s="746" t="s">
        <v>3</v>
      </c>
      <c r="AM170" s="509" t="s">
        <v>184</v>
      </c>
      <c r="AN170" s="567"/>
      <c r="AO170" s="567"/>
      <c r="AP170" s="569"/>
      <c r="AQ170" s="315"/>
      <c r="AR170" s="316"/>
      <c r="AS170" s="318"/>
      <c r="AT170" s="1017"/>
      <c r="AU170" s="904"/>
      <c r="AV170" s="904"/>
      <c r="AW170" s="802"/>
      <c r="AX170" s="803"/>
    </row>
    <row r="171" spans="1:50" ht="18.600000000000001" customHeight="1">
      <c r="A171" s="1104"/>
      <c r="B171" s="973"/>
      <c r="C171" s="438"/>
      <c r="D171" s="883" t="s">
        <v>185</v>
      </c>
      <c r="E171" s="908"/>
      <c r="F171" s="908"/>
      <c r="G171" s="908"/>
      <c r="H171" s="909"/>
      <c r="I171" s="220"/>
      <c r="J171" s="314"/>
      <c r="K171" s="746" t="s">
        <v>3</v>
      </c>
      <c r="L171" s="509" t="s">
        <v>138</v>
      </c>
      <c r="M171" s="567"/>
      <c r="N171" s="889"/>
      <c r="O171" s="890"/>
      <c r="P171" s="315"/>
      <c r="Q171" s="316"/>
      <c r="R171" s="97"/>
      <c r="S171" s="892"/>
      <c r="T171" s="439"/>
      <c r="U171" s="883" t="s">
        <v>185</v>
      </c>
      <c r="V171" s="908"/>
      <c r="W171" s="908"/>
      <c r="X171" s="908"/>
      <c r="Y171" s="909"/>
      <c r="Z171" s="226"/>
      <c r="AA171" s="314"/>
      <c r="AB171" s="746" t="s">
        <v>3</v>
      </c>
      <c r="AC171" s="509" t="s">
        <v>138</v>
      </c>
      <c r="AD171" s="567"/>
      <c r="AE171" s="889"/>
      <c r="AF171" s="890"/>
      <c r="AG171" s="315"/>
      <c r="AH171" s="316"/>
      <c r="AI171" s="318"/>
      <c r="AJ171" s="906"/>
      <c r="AK171" s="319"/>
      <c r="AL171" s="746" t="s">
        <v>3</v>
      </c>
      <c r="AM171" s="509" t="s">
        <v>138</v>
      </c>
      <c r="AN171" s="567"/>
      <c r="AO171" s="889"/>
      <c r="AP171" s="890"/>
      <c r="AQ171" s="315"/>
      <c r="AR171" s="316"/>
      <c r="AS171" s="318"/>
      <c r="AT171" s="1017"/>
      <c r="AU171" s="904"/>
      <c r="AV171" s="904"/>
      <c r="AW171" s="804"/>
      <c r="AX171" s="803"/>
    </row>
    <row r="172" spans="1:50" ht="18.600000000000001" customHeight="1">
      <c r="A172" s="1104"/>
      <c r="B172" s="973"/>
      <c r="C172" s="379"/>
      <c r="D172" s="910"/>
      <c r="E172" s="911"/>
      <c r="F172" s="911"/>
      <c r="G172" s="911"/>
      <c r="H172" s="912"/>
      <c r="I172" s="220"/>
      <c r="J172" s="744" t="s">
        <v>2</v>
      </c>
      <c r="K172" s="573" t="s">
        <v>238</v>
      </c>
      <c r="L172" s="574"/>
      <c r="M172" s="510"/>
      <c r="N172" s="510"/>
      <c r="O172" s="315"/>
      <c r="P172" s="315"/>
      <c r="Q172" s="316"/>
      <c r="R172" s="97"/>
      <c r="S172" s="892"/>
      <c r="T172" s="382"/>
      <c r="U172" s="910"/>
      <c r="V172" s="911"/>
      <c r="W172" s="911"/>
      <c r="X172" s="911"/>
      <c r="Y172" s="912"/>
      <c r="Z172" s="226"/>
      <c r="AA172" s="744" t="s">
        <v>3</v>
      </c>
      <c r="AB172" s="573" t="s">
        <v>238</v>
      </c>
      <c r="AC172" s="574"/>
      <c r="AD172" s="510"/>
      <c r="AE172" s="510"/>
      <c r="AF172" s="315"/>
      <c r="AG172" s="315"/>
      <c r="AH172" s="316"/>
      <c r="AI172" s="318"/>
      <c r="AJ172" s="906"/>
      <c r="AK172" s="746" t="s">
        <v>3</v>
      </c>
      <c r="AL172" s="573" t="s">
        <v>224</v>
      </c>
      <c r="AM172" s="574"/>
      <c r="AN172" s="510"/>
      <c r="AO172" s="510"/>
      <c r="AP172" s="315"/>
      <c r="AQ172" s="315"/>
      <c r="AR172" s="316"/>
      <c r="AS172" s="318"/>
      <c r="AT172" s="1017"/>
      <c r="AU172" s="904"/>
      <c r="AV172" s="904"/>
      <c r="AW172" s="804"/>
      <c r="AX172" s="803"/>
    </row>
    <row r="173" spans="1:50" ht="18.600000000000001" customHeight="1">
      <c r="A173" s="1104"/>
      <c r="B173" s="973"/>
      <c r="C173" s="383"/>
      <c r="D173" s="883" t="s">
        <v>186</v>
      </c>
      <c r="E173" s="913"/>
      <c r="F173" s="913"/>
      <c r="G173" s="913"/>
      <c r="H173" s="914"/>
      <c r="I173" s="220"/>
      <c r="J173" s="559"/>
      <c r="K173" s="424" t="s">
        <v>148</v>
      </c>
      <c r="L173" s="574"/>
      <c r="M173" s="510"/>
      <c r="N173" s="510"/>
      <c r="O173" s="315"/>
      <c r="P173" s="315"/>
      <c r="Q173" s="316"/>
      <c r="R173" s="423">
        <f>_xlfn.IFS(J172="□",0,J172="☑",11)</f>
        <v>11</v>
      </c>
      <c r="S173" s="892"/>
      <c r="T173" s="385"/>
      <c r="U173" s="883" t="s">
        <v>186</v>
      </c>
      <c r="V173" s="913"/>
      <c r="W173" s="913"/>
      <c r="X173" s="913"/>
      <c r="Y173" s="914"/>
      <c r="Z173" s="226"/>
      <c r="AA173" s="559"/>
      <c r="AB173" s="424" t="s">
        <v>148</v>
      </c>
      <c r="AC173" s="574"/>
      <c r="AD173" s="510"/>
      <c r="AE173" s="510"/>
      <c r="AF173" s="315"/>
      <c r="AG173" s="315"/>
      <c r="AH173" s="316"/>
      <c r="AI173" s="326">
        <f>_xlfn.IFS(AA172="□",0,AA172="☑",11)</f>
        <v>0</v>
      </c>
      <c r="AJ173" s="906"/>
      <c r="AK173" s="90"/>
      <c r="AL173" s="424" t="s">
        <v>148</v>
      </c>
      <c r="AM173" s="574"/>
      <c r="AN173" s="510"/>
      <c r="AO173" s="510"/>
      <c r="AP173" s="315"/>
      <c r="AQ173" s="315"/>
      <c r="AR173" s="316"/>
      <c r="AS173" s="326">
        <f>_xlfn.IFS(AK172="□",0,AK172="☑",11)</f>
        <v>0</v>
      </c>
      <c r="AT173" s="1017"/>
      <c r="AU173" s="904"/>
      <c r="AV173" s="904"/>
      <c r="AW173" s="804"/>
      <c r="AX173" s="803"/>
    </row>
    <row r="174" spans="1:50" ht="18.600000000000001" customHeight="1">
      <c r="A174" s="1104"/>
      <c r="B174" s="973"/>
      <c r="C174" s="556"/>
      <c r="D174" s="915"/>
      <c r="E174" s="916"/>
      <c r="F174" s="916"/>
      <c r="G174" s="916"/>
      <c r="H174" s="917"/>
      <c r="I174" s="220"/>
      <c r="J174" s="559"/>
      <c r="K174" s="746" t="s">
        <v>3</v>
      </c>
      <c r="L174" s="424" t="s">
        <v>149</v>
      </c>
      <c r="M174" s="315"/>
      <c r="N174" s="315"/>
      <c r="O174" s="315"/>
      <c r="P174" s="315"/>
      <c r="Q174" s="316"/>
      <c r="R174" s="97"/>
      <c r="S174" s="892"/>
      <c r="T174" s="557"/>
      <c r="U174" s="915"/>
      <c r="V174" s="916"/>
      <c r="W174" s="916"/>
      <c r="X174" s="916"/>
      <c r="Y174" s="917"/>
      <c r="Z174" s="226"/>
      <c r="AA174" s="559"/>
      <c r="AB174" s="746" t="s">
        <v>3</v>
      </c>
      <c r="AC174" s="424" t="s">
        <v>149</v>
      </c>
      <c r="AD174" s="315"/>
      <c r="AE174" s="315"/>
      <c r="AF174" s="315"/>
      <c r="AG174" s="315"/>
      <c r="AH174" s="316"/>
      <c r="AI174" s="318"/>
      <c r="AJ174" s="906"/>
      <c r="AK174" s="90"/>
      <c r="AL174" s="746" t="s">
        <v>3</v>
      </c>
      <c r="AM174" s="424" t="s">
        <v>149</v>
      </c>
      <c r="AN174" s="315"/>
      <c r="AO174" s="315"/>
      <c r="AP174" s="315"/>
      <c r="AQ174" s="315"/>
      <c r="AR174" s="316"/>
      <c r="AS174" s="318"/>
      <c r="AT174" s="1017"/>
      <c r="AU174" s="904"/>
      <c r="AV174" s="904"/>
      <c r="AW174" s="804"/>
      <c r="AX174" s="803"/>
    </row>
    <row r="175" spans="1:50" ht="18.600000000000001" customHeight="1">
      <c r="A175" s="1104"/>
      <c r="B175" s="973"/>
      <c r="C175" s="379"/>
      <c r="D175" s="219"/>
      <c r="E175" s="219"/>
      <c r="F175" s="219"/>
      <c r="G175" s="219"/>
      <c r="H175" s="219"/>
      <c r="I175" s="220"/>
      <c r="J175" s="559"/>
      <c r="K175" s="746" t="s">
        <v>3</v>
      </c>
      <c r="L175" s="424" t="s">
        <v>154</v>
      </c>
      <c r="M175" s="315"/>
      <c r="N175" s="315"/>
      <c r="O175" s="315"/>
      <c r="P175" s="315"/>
      <c r="Q175" s="316"/>
      <c r="R175" s="97"/>
      <c r="S175" s="892"/>
      <c r="T175" s="382"/>
      <c r="U175" s="225"/>
      <c r="V175" s="225"/>
      <c r="W175" s="225"/>
      <c r="X175" s="225"/>
      <c r="Y175" s="225"/>
      <c r="Z175" s="226"/>
      <c r="AA175" s="559"/>
      <c r="AB175" s="746" t="s">
        <v>3</v>
      </c>
      <c r="AC175" s="424" t="s">
        <v>154</v>
      </c>
      <c r="AD175" s="315"/>
      <c r="AE175" s="315"/>
      <c r="AF175" s="315"/>
      <c r="AG175" s="315"/>
      <c r="AH175" s="316"/>
      <c r="AI175" s="318"/>
      <c r="AJ175" s="906"/>
      <c r="AK175" s="90"/>
      <c r="AL175" s="746" t="s">
        <v>3</v>
      </c>
      <c r="AM175" s="424" t="s">
        <v>154</v>
      </c>
      <c r="AN175" s="315"/>
      <c r="AO175" s="315"/>
      <c r="AP175" s="315"/>
      <c r="AQ175" s="315"/>
      <c r="AR175" s="316"/>
      <c r="AS175" s="318"/>
      <c r="AT175" s="1017"/>
      <c r="AU175" s="904"/>
      <c r="AV175" s="904"/>
      <c r="AW175" s="804"/>
      <c r="AX175" s="803"/>
    </row>
    <row r="176" spans="1:50" ht="18.600000000000001" customHeight="1">
      <c r="A176" s="1104"/>
      <c r="B176" s="973"/>
      <c r="C176" s="383"/>
      <c r="D176" s="219"/>
      <c r="E176" s="219"/>
      <c r="F176" s="219"/>
      <c r="G176" s="219"/>
      <c r="H176" s="219"/>
      <c r="I176" s="220"/>
      <c r="J176" s="559"/>
      <c r="K176" s="746" t="s">
        <v>3</v>
      </c>
      <c r="L176" s="342" t="s">
        <v>118</v>
      </c>
      <c r="M176" s="510"/>
      <c r="N176" s="889"/>
      <c r="O176" s="890"/>
      <c r="P176" s="315"/>
      <c r="Q176" s="316"/>
      <c r="R176" s="97"/>
      <c r="S176" s="892"/>
      <c r="T176" s="385"/>
      <c r="U176" s="225"/>
      <c r="V176" s="225"/>
      <c r="W176" s="225"/>
      <c r="X176" s="225"/>
      <c r="Y176" s="225"/>
      <c r="Z176" s="226"/>
      <c r="AA176" s="559"/>
      <c r="AB176" s="746" t="s">
        <v>3</v>
      </c>
      <c r="AC176" s="342" t="s">
        <v>118</v>
      </c>
      <c r="AD176" s="510"/>
      <c r="AE176" s="889"/>
      <c r="AF176" s="890"/>
      <c r="AG176" s="315"/>
      <c r="AH176" s="316"/>
      <c r="AI176" s="318"/>
      <c r="AJ176" s="906"/>
      <c r="AK176" s="90"/>
      <c r="AL176" s="746" t="s">
        <v>3</v>
      </c>
      <c r="AM176" s="342" t="s">
        <v>118</v>
      </c>
      <c r="AN176" s="510"/>
      <c r="AO176" s="889"/>
      <c r="AP176" s="890"/>
      <c r="AQ176" s="315"/>
      <c r="AR176" s="316"/>
      <c r="AS176" s="318"/>
      <c r="AT176" s="1017"/>
      <c r="AU176" s="904"/>
      <c r="AV176" s="904"/>
      <c r="AW176" s="804"/>
      <c r="AX176" s="803"/>
    </row>
    <row r="177" spans="1:50" ht="18.600000000000001" customHeight="1">
      <c r="A177" s="1104"/>
      <c r="B177" s="973"/>
      <c r="C177" s="556"/>
      <c r="D177" s="219"/>
      <c r="E177" s="219"/>
      <c r="F177" s="219"/>
      <c r="G177" s="219"/>
      <c r="H177" s="219"/>
      <c r="I177" s="220"/>
      <c r="J177" s="263" t="s">
        <v>103</v>
      </c>
      <c r="K177" s="264"/>
      <c r="L177" s="343"/>
      <c r="M177" s="343"/>
      <c r="N177" s="264"/>
      <c r="O177" s="315"/>
      <c r="P177" s="463"/>
      <c r="Q177" s="316"/>
      <c r="R177" s="97"/>
      <c r="S177" s="892"/>
      <c r="T177" s="557"/>
      <c r="U177" s="225"/>
      <c r="V177" s="225"/>
      <c r="W177" s="225"/>
      <c r="X177" s="225"/>
      <c r="Y177" s="225"/>
      <c r="Z177" s="226"/>
      <c r="AA177" s="263" t="s">
        <v>103</v>
      </c>
      <c r="AB177" s="264"/>
      <c r="AC177" s="343"/>
      <c r="AD177" s="343"/>
      <c r="AE177" s="264"/>
      <c r="AF177" s="315"/>
      <c r="AG177" s="463"/>
      <c r="AH177" s="316"/>
      <c r="AI177" s="318"/>
      <c r="AJ177" s="906"/>
      <c r="AK177" s="264" t="s">
        <v>103</v>
      </c>
      <c r="AL177" s="264"/>
      <c r="AM177" s="343"/>
      <c r="AN177" s="343"/>
      <c r="AO177" s="264"/>
      <c r="AP177" s="315"/>
      <c r="AQ177" s="463"/>
      <c r="AR177" s="316"/>
      <c r="AS177" s="318"/>
      <c r="AT177" s="1017"/>
      <c r="AU177" s="904"/>
      <c r="AV177" s="904"/>
      <c r="AW177" s="804"/>
      <c r="AX177" s="803"/>
    </row>
    <row r="178" spans="1:50" ht="18.600000000000001" customHeight="1">
      <c r="A178" s="1104"/>
      <c r="B178" s="973"/>
      <c r="C178" s="383"/>
      <c r="D178" s="219"/>
      <c r="E178" s="219"/>
      <c r="F178" s="219"/>
      <c r="G178" s="219"/>
      <c r="H178" s="219"/>
      <c r="I178" s="220"/>
      <c r="J178" s="744" t="s">
        <v>2</v>
      </c>
      <c r="K178" s="355" t="s">
        <v>91</v>
      </c>
      <c r="L178" s="356"/>
      <c r="M178" s="356"/>
      <c r="N178" s="315"/>
      <c r="O178" s="315"/>
      <c r="P178" s="88"/>
      <c r="Q178" s="316"/>
      <c r="R178" s="437">
        <f>_xlfn.IFS(AND(J178="□",J179="□"),0,AND(J178="☑",J179="□"),1,AND(J178="□",J179="☑"),2)</f>
        <v>1</v>
      </c>
      <c r="S178" s="892"/>
      <c r="T178" s="385"/>
      <c r="U178" s="225"/>
      <c r="V178" s="225"/>
      <c r="W178" s="225"/>
      <c r="X178" s="225"/>
      <c r="Y178" s="225"/>
      <c r="Z178" s="226"/>
      <c r="AA178" s="744" t="s">
        <v>3</v>
      </c>
      <c r="AB178" s="355" t="s">
        <v>91</v>
      </c>
      <c r="AC178" s="356"/>
      <c r="AD178" s="356"/>
      <c r="AE178" s="315"/>
      <c r="AF178" s="315"/>
      <c r="AG178" s="88"/>
      <c r="AH178" s="316"/>
      <c r="AI178" s="360">
        <f>_xlfn.IFS(AND(AA178="□",AA179="□"),0,AND(AA178="☑",AA179="□"),1,AND(AA178="□",AA179="☑"),2)</f>
        <v>0</v>
      </c>
      <c r="AJ178" s="906"/>
      <c r="AK178" s="746" t="s">
        <v>3</v>
      </c>
      <c r="AL178" s="355" t="s">
        <v>91</v>
      </c>
      <c r="AM178" s="356"/>
      <c r="AN178" s="356"/>
      <c r="AO178" s="315"/>
      <c r="AP178" s="315"/>
      <c r="AQ178" s="88"/>
      <c r="AR178" s="316"/>
      <c r="AS178" s="360">
        <f>_xlfn.IFS(AND(AK178="□",AK179="□"),0,AND(AK178="☑",AK179="□"),1,AND(AK178="□",AK179="☑"),2)</f>
        <v>0</v>
      </c>
      <c r="AT178" s="1017"/>
      <c r="AU178" s="904"/>
      <c r="AV178" s="904"/>
      <c r="AW178" s="804"/>
      <c r="AX178" s="803"/>
    </row>
    <row r="179" spans="1:50" ht="18.600000000000001" customHeight="1">
      <c r="A179" s="1104"/>
      <c r="B179" s="973"/>
      <c r="C179" s="383"/>
      <c r="D179" s="219"/>
      <c r="E179" s="219"/>
      <c r="F179" s="219"/>
      <c r="G179" s="219"/>
      <c r="H179" s="219"/>
      <c r="I179" s="220"/>
      <c r="J179" s="744" t="s">
        <v>3</v>
      </c>
      <c r="K179" s="342" t="s">
        <v>92</v>
      </c>
      <c r="L179" s="343"/>
      <c r="M179" s="343"/>
      <c r="N179" s="88"/>
      <c r="O179" s="315"/>
      <c r="P179" s="315"/>
      <c r="Q179" s="316"/>
      <c r="R179" s="227"/>
      <c r="S179" s="892"/>
      <c r="T179" s="385"/>
      <c r="U179" s="225"/>
      <c r="V179" s="225"/>
      <c r="W179" s="225"/>
      <c r="X179" s="225"/>
      <c r="Y179" s="225"/>
      <c r="Z179" s="226"/>
      <c r="AA179" s="744" t="s">
        <v>3</v>
      </c>
      <c r="AB179" s="342" t="s">
        <v>92</v>
      </c>
      <c r="AC179" s="343"/>
      <c r="AD179" s="343"/>
      <c r="AE179" s="88"/>
      <c r="AF179" s="315"/>
      <c r="AG179" s="315"/>
      <c r="AH179" s="316"/>
      <c r="AI179" s="318"/>
      <c r="AJ179" s="906"/>
      <c r="AK179" s="746" t="s">
        <v>3</v>
      </c>
      <c r="AL179" s="342" t="s">
        <v>92</v>
      </c>
      <c r="AM179" s="343"/>
      <c r="AN179" s="343"/>
      <c r="AO179" s="88"/>
      <c r="AP179" s="315"/>
      <c r="AQ179" s="315"/>
      <c r="AR179" s="316"/>
      <c r="AS179" s="318"/>
      <c r="AT179" s="1017"/>
      <c r="AU179" s="904"/>
      <c r="AV179" s="904"/>
      <c r="AW179" s="804"/>
      <c r="AX179" s="803"/>
    </row>
    <row r="180" spans="1:50" ht="18.600000000000001" customHeight="1">
      <c r="A180" s="1104"/>
      <c r="B180" s="973"/>
      <c r="C180" s="383"/>
      <c r="D180" s="219"/>
      <c r="E180" s="219"/>
      <c r="F180" s="219"/>
      <c r="G180" s="219"/>
      <c r="H180" s="219"/>
      <c r="I180" s="220"/>
      <c r="J180" s="263" t="s">
        <v>267</v>
      </c>
      <c r="K180" s="264"/>
      <c r="L180" s="320"/>
      <c r="M180" s="264"/>
      <c r="N180" s="315"/>
      <c r="O180" s="797" t="str">
        <f>IF(O181="","",IFERROR(IF(DATEDIF(O181,$K$14,"M")&lt;6,"レポート記入日から6ヵ月未満になっていませんか？",""),""))</f>
        <v/>
      </c>
      <c r="P180" s="315"/>
      <c r="Q180" s="316"/>
      <c r="R180" s="227"/>
      <c r="S180" s="892"/>
      <c r="T180" s="385"/>
      <c r="U180" s="225"/>
      <c r="V180" s="225"/>
      <c r="W180" s="225"/>
      <c r="X180" s="225"/>
      <c r="Y180" s="225"/>
      <c r="Z180" s="226"/>
      <c r="AA180" s="263" t="s">
        <v>267</v>
      </c>
      <c r="AB180" s="264"/>
      <c r="AC180" s="320"/>
      <c r="AD180" s="264"/>
      <c r="AE180" s="315"/>
      <c r="AF180" s="797" t="str">
        <f>IF(AF181="","",IFERROR(IF(DATEDIF(AF181,$K$14,"M")&lt;6,"レポート記入日から6ヵ月未満になっていませんか？",""),""))</f>
        <v/>
      </c>
      <c r="AG180" s="315"/>
      <c r="AH180" s="316"/>
      <c r="AI180" s="318"/>
      <c r="AJ180" s="906"/>
      <c r="AK180" s="264" t="s">
        <v>267</v>
      </c>
      <c r="AL180" s="264"/>
      <c r="AM180" s="320"/>
      <c r="AN180" s="264"/>
      <c r="AO180" s="315"/>
      <c r="AP180" s="798" t="str">
        <f>IF(AP181="","",IFERROR(IF(DATEDIF(AP181,$K$14,"M")&lt;6,"レポート記入日から6ヵ月未満になっていませんか？",""),""))</f>
        <v/>
      </c>
      <c r="AQ180" s="315"/>
      <c r="AR180" s="316"/>
      <c r="AS180" s="318"/>
      <c r="AT180" s="1017"/>
      <c r="AU180" s="904"/>
      <c r="AV180" s="904"/>
      <c r="AW180" s="804"/>
      <c r="AX180" s="803"/>
    </row>
    <row r="181" spans="1:50" ht="18.600000000000001" customHeight="1">
      <c r="A181" s="1104"/>
      <c r="B181" s="973"/>
      <c r="C181" s="383"/>
      <c r="D181" s="219"/>
      <c r="E181" s="219"/>
      <c r="F181" s="219"/>
      <c r="G181" s="219"/>
      <c r="H181" s="219"/>
      <c r="I181" s="220"/>
      <c r="J181" s="744" t="s">
        <v>2</v>
      </c>
      <c r="K181" s="374" t="s">
        <v>96</v>
      </c>
      <c r="L181" s="266"/>
      <c r="M181" s="266"/>
      <c r="N181" s="512" t="s">
        <v>98</v>
      </c>
      <c r="O181" s="749"/>
      <c r="P181" s="315"/>
      <c r="Q181" s="316"/>
      <c r="R181" s="437">
        <f>_xlfn.IFS(AND(J181="□",J182="□",J183="□"),0,AND(J181="☑",J182="□",J183="□"),1,AND(J181="□",J182="☑",J183="□"),2,AND(J181="□",J182="□",J183="☑"),3)</f>
        <v>1</v>
      </c>
      <c r="S181" s="892"/>
      <c r="T181" s="385"/>
      <c r="U181" s="225"/>
      <c r="V181" s="225"/>
      <c r="W181" s="225"/>
      <c r="X181" s="225"/>
      <c r="Y181" s="225"/>
      <c r="Z181" s="226"/>
      <c r="AA181" s="744" t="s">
        <v>3</v>
      </c>
      <c r="AB181" s="374" t="s">
        <v>96</v>
      </c>
      <c r="AC181" s="266"/>
      <c r="AD181" s="266"/>
      <c r="AE181" s="512" t="s">
        <v>98</v>
      </c>
      <c r="AF181" s="749"/>
      <c r="AG181" s="315"/>
      <c r="AH181" s="316"/>
      <c r="AI181" s="360">
        <f>_xlfn.IFS(AND(AA181="□",AA182="□",AA183="□"),0,AND(AA181="☑",AA182="□",AA183="□"),1,AND(AA181="□",AA182="☑",AA183="□"),2,AND(AA181="□",AA182="□",AA183="☑"),3)</f>
        <v>0</v>
      </c>
      <c r="AJ181" s="906"/>
      <c r="AK181" s="746" t="s">
        <v>3</v>
      </c>
      <c r="AL181" s="374" t="s">
        <v>96</v>
      </c>
      <c r="AM181" s="266"/>
      <c r="AN181" s="266"/>
      <c r="AO181" s="512" t="s">
        <v>98</v>
      </c>
      <c r="AP181" s="749"/>
      <c r="AQ181" s="315"/>
      <c r="AR181" s="316"/>
      <c r="AS181" s="360">
        <f>_xlfn.IFS(AND(AK181="□",AK182="□",AK183="□"),0,AND(AK181="☑",AK182="□",AK183="□"),1,AND(AK181="□",AK182="☑",AK183="□"),2,AND(AK181="□",AK182="□",AK183="☑"),3)</f>
        <v>0</v>
      </c>
      <c r="AT181" s="1017"/>
      <c r="AU181" s="904"/>
      <c r="AV181" s="904"/>
      <c r="AW181" s="804"/>
      <c r="AX181" s="803"/>
    </row>
    <row r="182" spans="1:50" ht="18.600000000000001" customHeight="1">
      <c r="A182" s="1104"/>
      <c r="B182" s="973"/>
      <c r="C182" s="383"/>
      <c r="D182" s="219"/>
      <c r="E182" s="219"/>
      <c r="F182" s="219"/>
      <c r="G182" s="219"/>
      <c r="H182" s="219"/>
      <c r="I182" s="220"/>
      <c r="J182" s="744" t="s">
        <v>3</v>
      </c>
      <c r="K182" s="374" t="s">
        <v>94</v>
      </c>
      <c r="L182" s="266"/>
      <c r="M182" s="266"/>
      <c r="N182" s="380" t="s">
        <v>194</v>
      </c>
      <c r="O182" s="264"/>
      <c r="P182" s="315"/>
      <c r="Q182" s="316"/>
      <c r="R182" s="97"/>
      <c r="S182" s="892"/>
      <c r="T182" s="385"/>
      <c r="U182" s="225"/>
      <c r="V182" s="225"/>
      <c r="W182" s="225"/>
      <c r="X182" s="225"/>
      <c r="Y182" s="225"/>
      <c r="Z182" s="226"/>
      <c r="AA182" s="744" t="s">
        <v>3</v>
      </c>
      <c r="AB182" s="374" t="s">
        <v>94</v>
      </c>
      <c r="AC182" s="266"/>
      <c r="AD182" s="266"/>
      <c r="AE182" s="380" t="s">
        <v>194</v>
      </c>
      <c r="AF182" s="264"/>
      <c r="AG182" s="315"/>
      <c r="AH182" s="316"/>
      <c r="AI182" s="318"/>
      <c r="AJ182" s="906"/>
      <c r="AK182" s="746" t="s">
        <v>3</v>
      </c>
      <c r="AL182" s="374" t="s">
        <v>94</v>
      </c>
      <c r="AM182" s="266"/>
      <c r="AN182" s="266"/>
      <c r="AO182" s="380" t="s">
        <v>194</v>
      </c>
      <c r="AP182" s="264"/>
      <c r="AQ182" s="315"/>
      <c r="AR182" s="316"/>
      <c r="AS182" s="318"/>
      <c r="AT182" s="1017"/>
      <c r="AU182" s="904"/>
      <c r="AV182" s="904"/>
      <c r="AW182" s="804"/>
      <c r="AX182" s="803"/>
    </row>
    <row r="183" spans="1:50" ht="18.600000000000001" customHeight="1">
      <c r="A183" s="1104"/>
      <c r="B183" s="973"/>
      <c r="C183" s="383"/>
      <c r="D183" s="219"/>
      <c r="E183" s="219"/>
      <c r="F183" s="219"/>
      <c r="G183" s="219"/>
      <c r="H183" s="219"/>
      <c r="I183" s="220"/>
      <c r="J183" s="744" t="s">
        <v>3</v>
      </c>
      <c r="K183" s="374" t="s">
        <v>33</v>
      </c>
      <c r="L183" s="266"/>
      <c r="M183" s="266"/>
      <c r="N183" s="264"/>
      <c r="O183" s="267"/>
      <c r="P183" s="315"/>
      <c r="Q183" s="316"/>
      <c r="R183" s="97"/>
      <c r="S183" s="892"/>
      <c r="T183" s="385"/>
      <c r="U183" s="225"/>
      <c r="V183" s="225"/>
      <c r="W183" s="225"/>
      <c r="X183" s="225"/>
      <c r="Y183" s="225"/>
      <c r="Z183" s="226"/>
      <c r="AA183" s="744" t="s">
        <v>3</v>
      </c>
      <c r="AB183" s="374" t="s">
        <v>33</v>
      </c>
      <c r="AC183" s="266"/>
      <c r="AD183" s="266"/>
      <c r="AE183" s="264"/>
      <c r="AF183" s="267"/>
      <c r="AG183" s="315"/>
      <c r="AH183" s="316"/>
      <c r="AI183" s="318"/>
      <c r="AJ183" s="906"/>
      <c r="AK183" s="746" t="s">
        <v>3</v>
      </c>
      <c r="AL183" s="374" t="s">
        <v>33</v>
      </c>
      <c r="AM183" s="266"/>
      <c r="AN183" s="266"/>
      <c r="AO183" s="264"/>
      <c r="AP183" s="267"/>
      <c r="AQ183" s="315"/>
      <c r="AR183" s="316"/>
      <c r="AS183" s="318"/>
      <c r="AT183" s="1017"/>
      <c r="AU183" s="904"/>
      <c r="AV183" s="904"/>
      <c r="AW183" s="804"/>
      <c r="AX183" s="803"/>
    </row>
    <row r="184" spans="1:50" ht="18.600000000000001" customHeight="1">
      <c r="A184" s="1104"/>
      <c r="B184" s="973"/>
      <c r="C184" s="556"/>
      <c r="D184" s="219"/>
      <c r="E184" s="219"/>
      <c r="F184" s="219"/>
      <c r="G184" s="219"/>
      <c r="H184" s="219"/>
      <c r="I184" s="220"/>
      <c r="J184" s="386" t="s">
        <v>99</v>
      </c>
      <c r="K184" s="319"/>
      <c r="L184" s="265"/>
      <c r="M184" s="266"/>
      <c r="N184" s="264"/>
      <c r="O184" s="267"/>
      <c r="P184" s="267"/>
      <c r="Q184" s="268" t="str">
        <f>IF(ISNUMBER(Q185),"","必要項目が正しく選択されていません")</f>
        <v/>
      </c>
      <c r="R184" s="575"/>
      <c r="S184" s="892"/>
      <c r="T184" s="557"/>
      <c r="U184" s="225"/>
      <c r="V184" s="225"/>
      <c r="W184" s="225"/>
      <c r="X184" s="225"/>
      <c r="Y184" s="225"/>
      <c r="Z184" s="226"/>
      <c r="AA184" s="386" t="s">
        <v>235</v>
      </c>
      <c r="AB184" s="319"/>
      <c r="AC184" s="265"/>
      <c r="AD184" s="266"/>
      <c r="AE184" s="264"/>
      <c r="AF184" s="267"/>
      <c r="AG184" s="267"/>
      <c r="AH184" s="268" t="str">
        <f>IF(ISNUMBER(AH185),"","必要項目が正しく選択されていません")</f>
        <v/>
      </c>
      <c r="AI184" s="518"/>
      <c r="AJ184" s="906"/>
      <c r="AK184" s="387" t="s">
        <v>99</v>
      </c>
      <c r="AL184" s="319"/>
      <c r="AM184" s="265"/>
      <c r="AN184" s="266"/>
      <c r="AO184" s="264"/>
      <c r="AP184" s="267"/>
      <c r="AQ184" s="267"/>
      <c r="AR184" s="268" t="str">
        <f>IF(ISNUMBER(AR185),"","必要項目が正しく選択されていません")</f>
        <v/>
      </c>
      <c r="AS184" s="518"/>
      <c r="AT184" s="1017"/>
      <c r="AU184" s="904"/>
      <c r="AV184" s="904"/>
      <c r="AW184" s="804"/>
      <c r="AX184" s="803"/>
    </row>
    <row r="185" spans="1:50" ht="39" customHeight="1">
      <c r="A185" s="1104"/>
      <c r="B185" s="973"/>
      <c r="C185" s="219"/>
      <c r="D185" s="219"/>
      <c r="E185" s="219"/>
      <c r="F185" s="219"/>
      <c r="G185" s="219"/>
      <c r="H185" s="219"/>
      <c r="I185" s="220"/>
      <c r="J185" s="314"/>
      <c r="K185" s="821"/>
      <c r="L185" s="821"/>
      <c r="M185" s="821"/>
      <c r="N185" s="821"/>
      <c r="O185" s="821"/>
      <c r="P185" s="267"/>
      <c r="Q185" s="272" cm="1">
        <f t="array" ref="Q185">_xlfn.IFS(J163="☑",1,R166=0,1,AND(R166=11,R173=11,R178=1,R181=1),3,AND(R166=11,R173=11,R178=1,R181=2),2,AND(R166=11,R173=11,R178=1,R181=3),1,AND(R166=11,R173=11,R178=2,R181=1),2,AND(R166=11,R173=11,R178=2,R181=2),2,AND(R166=11,R173=11,R178=2,R181=3),1,AND(R166=11,R173=0,R178=1,R181=1),2,AND(R166=11,R173=0,R178=1,R181=2),2,AND(R166=11,R173=0,R178=1,R181=3),1,AND(R166=11,R173=0,R178=2,R181=1),2,AND(R166=11,R173=0,R178=2,R181=2),2,AND(R166=11,R173=0,R178=2,R181=3),1,AND(R166=0,R173=11,R178=1,R181=1),1,AND(R166=0,R173=11,R178=1,R181=2),,AND(R166=0,R173=11,R178=1,R181=3),1,AND(R166=0,R173=11,R178=2,R181=1),1,AND(R166=0,R173=11,R178=1,R181=1),1,AND(R166=0,R173=11,R178=2,R181=2),1,AND(R166=0,R173=11,R178=2,R181=3),1)</f>
        <v>3</v>
      </c>
      <c r="R185" s="576"/>
      <c r="S185" s="892"/>
      <c r="T185" s="225"/>
      <c r="U185" s="225"/>
      <c r="V185" s="225"/>
      <c r="W185" s="225"/>
      <c r="X185" s="225"/>
      <c r="Y185" s="225"/>
      <c r="Z185" s="226"/>
      <c r="AA185" s="314"/>
      <c r="AB185" s="894"/>
      <c r="AC185" s="894"/>
      <c r="AD185" s="894"/>
      <c r="AE185" s="894"/>
      <c r="AF185" s="894"/>
      <c r="AG185" s="267"/>
      <c r="AH185" s="577">
        <f>_xlfn.IFS(AA162="☑",Q185,AA163="☑",1,AI166=0,1,AND(AI166=11,AI173=11,AI178=1,AI181=1),3,AND(AI166=11,AI173=11,AI178=1,AI181=2),2,AND(AI166=11,AI173=11,AI178=1,AI181=3),1,AND(AI166=11,AI173=11,AI178=2,AI181=1),2,AND(AI166=11,AI173=11,AI178=2,AI181=2),2,AND(AI166=11,AI173=11,AI178=2,AI181=3),1,AND(AI166=11,AI173=0,AI178=1,AI181=1),2,AND(AI166=11,AI173=0,AI178=1,AI181=2),2,AND(AI166=11,AI173=0,AI178=1,AI181=3),1,AND(AI166=11,AI173=0,AI178=2,AI181=1),2,AND(AI166=11,AI173=0,AI178=2,AI181=2),2,AND(AI166=11,AI173=0,AI178=2,AI181=3),1,AND(AI166=0,AI173=11,AI178=1,AI181=1),1,AND(AI166=0,AI173=11,AI178=1,AI181=2),,AND(AI166=0,AI173=11,AI178=1,AI181=3),1,AND(AI166=0,AI173=11,AI178=2,AI181=1),1,AND(AI166=0,AI173=11,AI178=1,AI181=1),1,AND(AI166=0,AI173=11,AI178=2,AI181=2),1,AND(AI166=0,AI173=11,AI178=2,AI181=3),1)</f>
        <v>3</v>
      </c>
      <c r="AI185" s="519"/>
      <c r="AJ185" s="906"/>
      <c r="AK185" s="319"/>
      <c r="AL185" s="821"/>
      <c r="AM185" s="821"/>
      <c r="AN185" s="821"/>
      <c r="AO185" s="821"/>
      <c r="AP185" s="821"/>
      <c r="AQ185" s="267"/>
      <c r="AR185" s="272">
        <f>_xlfn.IFS(AK162="☑",Q185,AN162="☑",AH185,AK163="☑",1,AS166=0,1,AND(AS166=11,AS173=11,AS178=1,AS181=1),3,AND(AS166=11,AS173=11,AS178=1,AS181=2),2,AND(AS166=11,AS173=11,AS178=1,AS181=3),1,AND(AS166=11,AS173=11,AS178=2,AS181=1),2,AND(AS166=11,AS173=11,AS178=2,AS181=2),2,AND(AS166=11,AS173=11,AS178=2,AS181=3),1,AND(AS166=11,AS173=0,AS178=1,AS181=1),2,AND(AS166=11,AS173=0,AS178=1,AS181=2),2,AND(AS166=11,AS173=0,AS178=1,AS181=3),1,AND(AS166=11,AS173=0,AS178=2,AS181=1),2,AND(AS166=11,AS173=0,AS178=2,AS181=2),2,AND(AS166=11,AS173=0,AS178=2,AS181=3),1,AND(AS166=0,AS173=11,AS178=1,AS181=1),1,AND(AS166=0,AS173=11,AS178=1,AS181=2),,AND(AS166=0,AS173=11,AS178=1,AS181=3),1,AND(AS166=0,AS173=11,AS178=2,AS181=1),1,AND(AS166=0,AS173=11,AS178=1,AS181=1),1,AND(AS166=0,AS173=11,AS178=2,AS181=2),1,AND(AS166=0,AS173=11,AS178=2,AS181=3),1)</f>
        <v>3</v>
      </c>
      <c r="AS185" s="519"/>
      <c r="AT185" s="1017"/>
      <c r="AU185" s="904"/>
      <c r="AV185" s="904"/>
      <c r="AW185" s="804"/>
      <c r="AX185" s="803"/>
    </row>
    <row r="186" spans="1:50" ht="16.5" customHeight="1">
      <c r="A186" s="1104"/>
      <c r="B186" s="1085"/>
      <c r="C186" s="520"/>
      <c r="D186" s="520"/>
      <c r="E186" s="520"/>
      <c r="F186" s="520"/>
      <c r="G186" s="520"/>
      <c r="H186" s="520"/>
      <c r="I186" s="543"/>
      <c r="J186" s="558"/>
      <c r="K186" s="544"/>
      <c r="L186" s="445"/>
      <c r="M186" s="445"/>
      <c r="N186" s="445"/>
      <c r="O186" s="445"/>
      <c r="P186" s="445"/>
      <c r="Q186" s="276" t="s">
        <v>1</v>
      </c>
      <c r="R186" s="578"/>
      <c r="S186" s="893"/>
      <c r="T186" s="522"/>
      <c r="U186" s="522"/>
      <c r="V186" s="522"/>
      <c r="W186" s="522"/>
      <c r="X186" s="522"/>
      <c r="Y186" s="522"/>
      <c r="Z186" s="548"/>
      <c r="AA186" s="558"/>
      <c r="AB186" s="544"/>
      <c r="AC186" s="445"/>
      <c r="AD186" s="445"/>
      <c r="AE186" s="445"/>
      <c r="AF186" s="445"/>
      <c r="AG186" s="445"/>
      <c r="AH186" s="579" t="s">
        <v>1</v>
      </c>
      <c r="AI186" s="415"/>
      <c r="AJ186" s="580"/>
      <c r="AK186" s="544"/>
      <c r="AL186" s="544"/>
      <c r="AM186" s="445"/>
      <c r="AN186" s="445"/>
      <c r="AO186" s="445"/>
      <c r="AP186" s="445"/>
      <c r="AQ186" s="445"/>
      <c r="AR186" s="276" t="s">
        <v>1</v>
      </c>
      <c r="AS186" s="415"/>
      <c r="AT186" s="1018"/>
      <c r="AU186" s="905"/>
      <c r="AV186" s="905"/>
      <c r="AW186" s="581"/>
      <c r="AX186" s="582"/>
    </row>
    <row r="187" spans="1:50" ht="29.25" customHeight="1">
      <c r="A187" s="1104"/>
      <c r="B187" s="1086" t="s">
        <v>82</v>
      </c>
      <c r="C187" s="1082" t="s">
        <v>45</v>
      </c>
      <c r="D187" s="1089"/>
      <c r="E187" s="1089"/>
      <c r="F187" s="1089"/>
      <c r="G187" s="1089"/>
      <c r="H187" s="1089"/>
      <c r="I187" s="1090"/>
      <c r="J187" s="583"/>
      <c r="K187" s="438"/>
      <c r="L187" s="524"/>
      <c r="M187" s="524"/>
      <c r="N187" s="524"/>
      <c r="O187" s="524"/>
      <c r="P187" s="524"/>
      <c r="Q187" s="525"/>
      <c r="R187" s="584"/>
      <c r="S187" s="934" t="s">
        <v>82</v>
      </c>
      <c r="T187" s="918" t="s">
        <v>45</v>
      </c>
      <c r="U187" s="919"/>
      <c r="V187" s="919"/>
      <c r="W187" s="919"/>
      <c r="X187" s="919"/>
      <c r="Y187" s="919"/>
      <c r="Z187" s="920"/>
      <c r="AA187" s="759" t="s">
        <v>2</v>
      </c>
      <c r="AB187" s="526" t="s">
        <v>195</v>
      </c>
      <c r="AC187" s="527"/>
      <c r="AD187" s="527"/>
      <c r="AE187" s="527"/>
      <c r="AF187" s="527"/>
      <c r="AG187" s="527"/>
      <c r="AH187" s="551"/>
      <c r="AI187" s="415"/>
      <c r="AJ187" s="841" t="s">
        <v>301</v>
      </c>
      <c r="AK187" s="757" t="s">
        <v>3</v>
      </c>
      <c r="AL187" s="526" t="s">
        <v>195</v>
      </c>
      <c r="AM187" s="225"/>
      <c r="AN187" s="766" t="s">
        <v>2</v>
      </c>
      <c r="AO187" s="312" t="s">
        <v>221</v>
      </c>
      <c r="AP187" s="527"/>
      <c r="AQ187" s="527"/>
      <c r="AR187" s="551"/>
      <c r="AS187" s="529"/>
      <c r="AT187" s="460"/>
      <c r="AU187" s="460"/>
      <c r="AV187" s="553"/>
      <c r="AW187" s="585"/>
      <c r="AX187" s="586"/>
    </row>
    <row r="188" spans="1:50" ht="29.25" customHeight="1">
      <c r="A188" s="1104"/>
      <c r="B188" s="1087"/>
      <c r="C188" s="988"/>
      <c r="D188" s="988"/>
      <c r="E188" s="988"/>
      <c r="F188" s="988"/>
      <c r="G188" s="988"/>
      <c r="H188" s="988"/>
      <c r="I188" s="989"/>
      <c r="J188" s="750" t="s">
        <v>3</v>
      </c>
      <c r="K188" s="588" t="str">
        <f>IF(K13="銀の認定【新規】","取組無し、または添付資料無し（初回のみ　※添付資料ない場合は採点対象外）","取組無し")</f>
        <v>取組無し</v>
      </c>
      <c r="L188" s="589"/>
      <c r="M188" s="590"/>
      <c r="N188" s="590"/>
      <c r="O188" s="590"/>
      <c r="P188" s="590"/>
      <c r="Q188" s="591"/>
      <c r="R188" s="227"/>
      <c r="S188" s="935"/>
      <c r="T188" s="921"/>
      <c r="U188" s="921"/>
      <c r="V188" s="921"/>
      <c r="W188" s="921"/>
      <c r="X188" s="921"/>
      <c r="Y188" s="921"/>
      <c r="Z188" s="922"/>
      <c r="AA188" s="750" t="s">
        <v>3</v>
      </c>
      <c r="AB188" s="588" t="str">
        <f>IF(K13="銀の認定【新規】","取組無し、または添付資料無し（初回のみ　※添付資料ない場合は採点対象外）","取組無し")</f>
        <v>取組無し</v>
      </c>
      <c r="AC188" s="589"/>
      <c r="AD188" s="590"/>
      <c r="AE188" s="590"/>
      <c r="AF188" s="590"/>
      <c r="AG188" s="590"/>
      <c r="AH188" s="591"/>
      <c r="AI188" s="318"/>
      <c r="AJ188" s="929"/>
      <c r="AK188" s="771" t="s">
        <v>3</v>
      </c>
      <c r="AL188" s="588" t="str">
        <f>IF(K13="銀の認定【新規】","取組無し、または添付資料無し（初回のみ　※添付資料ない場合は採点対象外）","取組無し")</f>
        <v>取組無し</v>
      </c>
      <c r="AM188" s="589"/>
      <c r="AN188" s="590"/>
      <c r="AO188" s="590"/>
      <c r="AP188" s="590"/>
      <c r="AQ188" s="590"/>
      <c r="AR188" s="591"/>
      <c r="AS188" s="318"/>
      <c r="AT188" s="904">
        <f>Q204</f>
        <v>3</v>
      </c>
      <c r="AU188" s="904">
        <f>AH204</f>
        <v>3</v>
      </c>
      <c r="AV188" s="904">
        <f>AR204</f>
        <v>3</v>
      </c>
      <c r="AW188" s="816" t="s">
        <v>422</v>
      </c>
      <c r="AX188" s="817"/>
    </row>
    <row r="189" spans="1:50" ht="19.5" customHeight="1">
      <c r="A189" s="1104"/>
      <c r="B189" s="1087"/>
      <c r="C189" s="988"/>
      <c r="D189" s="988"/>
      <c r="E189" s="988"/>
      <c r="F189" s="988"/>
      <c r="G189" s="988"/>
      <c r="H189" s="988"/>
      <c r="I189" s="989"/>
      <c r="J189" s="848" t="s">
        <v>97</v>
      </c>
      <c r="K189" s="835"/>
      <c r="L189" s="835"/>
      <c r="M189" s="315"/>
      <c r="N189" s="315"/>
      <c r="O189" s="315"/>
      <c r="P189" s="315"/>
      <c r="Q189" s="316"/>
      <c r="R189" s="227"/>
      <c r="S189" s="935"/>
      <c r="T189" s="921"/>
      <c r="U189" s="921"/>
      <c r="V189" s="921"/>
      <c r="W189" s="921"/>
      <c r="X189" s="921"/>
      <c r="Y189" s="921"/>
      <c r="Z189" s="922"/>
      <c r="AA189" s="848" t="s">
        <v>97</v>
      </c>
      <c r="AB189" s="835"/>
      <c r="AC189" s="835"/>
      <c r="AD189" s="315"/>
      <c r="AE189" s="315"/>
      <c r="AF189" s="315"/>
      <c r="AG189" s="315"/>
      <c r="AH189" s="316"/>
      <c r="AI189" s="318"/>
      <c r="AJ189" s="929"/>
      <c r="AK189" s="835" t="s">
        <v>97</v>
      </c>
      <c r="AL189" s="835"/>
      <c r="AM189" s="835"/>
      <c r="AN189" s="315"/>
      <c r="AO189" s="315"/>
      <c r="AP189" s="315"/>
      <c r="AQ189" s="315"/>
      <c r="AR189" s="316"/>
      <c r="AS189" s="318"/>
      <c r="AT189" s="904"/>
      <c r="AU189" s="904"/>
      <c r="AV189" s="904"/>
      <c r="AW189" s="809"/>
      <c r="AX189" s="810"/>
    </row>
    <row r="190" spans="1:50" ht="19.5" customHeight="1">
      <c r="A190" s="1104"/>
      <c r="B190" s="1087"/>
      <c r="C190" s="988"/>
      <c r="D190" s="988"/>
      <c r="E190" s="988"/>
      <c r="F190" s="988"/>
      <c r="G190" s="988"/>
      <c r="H190" s="988"/>
      <c r="I190" s="989"/>
      <c r="J190" s="748" t="s">
        <v>2</v>
      </c>
      <c r="K190" s="320" t="s">
        <v>181</v>
      </c>
      <c r="L190" s="565"/>
      <c r="M190" s="315"/>
      <c r="O190" s="315"/>
      <c r="P190" s="315"/>
      <c r="Q190" s="316"/>
      <c r="R190" s="423"/>
      <c r="S190" s="935"/>
      <c r="T190" s="921"/>
      <c r="U190" s="921"/>
      <c r="V190" s="921"/>
      <c r="W190" s="921"/>
      <c r="X190" s="921"/>
      <c r="Y190" s="921"/>
      <c r="Z190" s="922"/>
      <c r="AA190" s="748" t="s">
        <v>3</v>
      </c>
      <c r="AB190" s="320" t="s">
        <v>181</v>
      </c>
      <c r="AC190" s="565"/>
      <c r="AD190" s="315"/>
      <c r="AE190" s="90"/>
      <c r="AF190" s="315"/>
      <c r="AG190" s="315"/>
      <c r="AH190" s="316"/>
      <c r="AI190" s="326"/>
      <c r="AJ190" s="929"/>
      <c r="AK190" s="752" t="s">
        <v>3</v>
      </c>
      <c r="AL190" s="320" t="s">
        <v>181</v>
      </c>
      <c r="AM190" s="565"/>
      <c r="AN190" s="315"/>
      <c r="AO190" s="90"/>
      <c r="AP190" s="315"/>
      <c r="AQ190" s="315"/>
      <c r="AR190" s="316"/>
      <c r="AS190" s="326"/>
      <c r="AT190" s="904"/>
      <c r="AU190" s="904"/>
      <c r="AV190" s="904"/>
      <c r="AW190" s="811"/>
      <c r="AX190" s="812"/>
    </row>
    <row r="191" spans="1:50" ht="19.5" customHeight="1">
      <c r="A191" s="1104"/>
      <c r="B191" s="1087"/>
      <c r="C191" s="988"/>
      <c r="D191" s="988"/>
      <c r="E191" s="988"/>
      <c r="F191" s="988"/>
      <c r="G191" s="988"/>
      <c r="H191" s="988"/>
      <c r="I191" s="989"/>
      <c r="J191" s="744" t="s">
        <v>2</v>
      </c>
      <c r="K191" s="573" t="s">
        <v>239</v>
      </c>
      <c r="L191" s="574"/>
      <c r="M191" s="510"/>
      <c r="N191" s="510"/>
      <c r="O191" s="315"/>
      <c r="P191" s="315"/>
      <c r="Q191" s="316"/>
      <c r="R191" s="423">
        <f>_xlfn.IFS(J190="□",0,J190="☑",11)</f>
        <v>11</v>
      </c>
      <c r="S191" s="935"/>
      <c r="T191" s="921"/>
      <c r="U191" s="921"/>
      <c r="V191" s="921"/>
      <c r="W191" s="921"/>
      <c r="X191" s="921"/>
      <c r="Y191" s="921"/>
      <c r="Z191" s="922"/>
      <c r="AA191" s="744" t="s">
        <v>3</v>
      </c>
      <c r="AB191" s="573" t="s">
        <v>240</v>
      </c>
      <c r="AC191" s="574"/>
      <c r="AD191" s="510"/>
      <c r="AE191" s="510"/>
      <c r="AF191" s="315"/>
      <c r="AG191" s="315"/>
      <c r="AH191" s="316"/>
      <c r="AI191" s="326">
        <f>_xlfn.IFS(AA190="□",0,AA190="☑",11)</f>
        <v>0</v>
      </c>
      <c r="AJ191" s="929"/>
      <c r="AK191" s="746" t="s">
        <v>3</v>
      </c>
      <c r="AL191" s="573" t="s">
        <v>240</v>
      </c>
      <c r="AM191" s="574"/>
      <c r="AN191" s="510"/>
      <c r="AO191" s="510"/>
      <c r="AP191" s="315"/>
      <c r="AQ191" s="315"/>
      <c r="AR191" s="316"/>
      <c r="AS191" s="326">
        <f>_xlfn.IFS(AK190="□",0,AK190="☑",11)</f>
        <v>0</v>
      </c>
      <c r="AT191" s="904"/>
      <c r="AU191" s="904"/>
      <c r="AV191" s="904"/>
      <c r="AW191" s="811"/>
      <c r="AX191" s="812"/>
    </row>
    <row r="192" spans="1:50" ht="19.5" customHeight="1">
      <c r="A192" s="1104"/>
      <c r="B192" s="1087"/>
      <c r="C192" s="988"/>
      <c r="D192" s="988"/>
      <c r="E192" s="988"/>
      <c r="F192" s="988"/>
      <c r="G192" s="988"/>
      <c r="H192" s="988"/>
      <c r="I192" s="989"/>
      <c r="J192" s="314"/>
      <c r="K192" s="424" t="s">
        <v>148</v>
      </c>
      <c r="L192" s="574"/>
      <c r="M192" s="510"/>
      <c r="N192" s="510"/>
      <c r="O192" s="315"/>
      <c r="P192" s="315"/>
      <c r="Q192" s="316"/>
      <c r="R192" s="423">
        <f>_xlfn.IFS(J191="□",0,J191="☑",11)</f>
        <v>11</v>
      </c>
      <c r="S192" s="935"/>
      <c r="T192" s="921"/>
      <c r="U192" s="921"/>
      <c r="V192" s="921"/>
      <c r="W192" s="921"/>
      <c r="X192" s="921"/>
      <c r="Y192" s="921"/>
      <c r="Z192" s="922"/>
      <c r="AA192" s="314"/>
      <c r="AB192" s="424" t="s">
        <v>148</v>
      </c>
      <c r="AC192" s="574"/>
      <c r="AD192" s="510"/>
      <c r="AE192" s="510"/>
      <c r="AF192" s="315"/>
      <c r="AG192" s="315"/>
      <c r="AH192" s="316"/>
      <c r="AI192" s="326">
        <f>_xlfn.IFS(AA191="□",0,AA191="☑",11)</f>
        <v>0</v>
      </c>
      <c r="AJ192" s="929"/>
      <c r="AK192" s="319"/>
      <c r="AL192" s="424" t="s">
        <v>148</v>
      </c>
      <c r="AM192" s="574"/>
      <c r="AN192" s="510"/>
      <c r="AO192" s="510"/>
      <c r="AP192" s="315"/>
      <c r="AQ192" s="315"/>
      <c r="AR192" s="316"/>
      <c r="AS192" s="326">
        <f>_xlfn.IFS(AK191="□",0,AK191="☑",11)</f>
        <v>0</v>
      </c>
      <c r="AT192" s="904"/>
      <c r="AU192" s="904"/>
      <c r="AV192" s="904"/>
      <c r="AW192" s="811"/>
      <c r="AX192" s="812"/>
    </row>
    <row r="193" spans="1:50" ht="19.5" customHeight="1">
      <c r="A193" s="1104"/>
      <c r="B193" s="1087"/>
      <c r="C193" s="369"/>
      <c r="D193" s="369"/>
      <c r="E193" s="369"/>
      <c r="F193" s="369"/>
      <c r="G193" s="369"/>
      <c r="H193" s="369"/>
      <c r="I193" s="425"/>
      <c r="J193" s="559"/>
      <c r="K193" s="746" t="s">
        <v>3</v>
      </c>
      <c r="L193" s="424" t="s">
        <v>182</v>
      </c>
      <c r="M193" s="315"/>
      <c r="N193" s="592" t="s">
        <v>141</v>
      </c>
      <c r="O193" s="799"/>
      <c r="P193" s="315"/>
      <c r="Q193" s="316"/>
      <c r="R193" s="227"/>
      <c r="S193" s="935"/>
      <c r="T193" s="372"/>
      <c r="U193" s="372"/>
      <c r="V193" s="372"/>
      <c r="W193" s="372"/>
      <c r="X193" s="372"/>
      <c r="Y193" s="372"/>
      <c r="Z193" s="426"/>
      <c r="AA193" s="559"/>
      <c r="AB193" s="746" t="s">
        <v>3</v>
      </c>
      <c r="AC193" s="424" t="s">
        <v>182</v>
      </c>
      <c r="AD193" s="315"/>
      <c r="AE193" s="592" t="s">
        <v>141</v>
      </c>
      <c r="AF193" s="747"/>
      <c r="AG193" s="315"/>
      <c r="AH193" s="316"/>
      <c r="AI193" s="318"/>
      <c r="AJ193" s="929"/>
      <c r="AK193" s="90"/>
      <c r="AL193" s="746" t="s">
        <v>3</v>
      </c>
      <c r="AM193" s="424" t="s">
        <v>182</v>
      </c>
      <c r="AN193" s="315"/>
      <c r="AO193" s="592" t="s">
        <v>141</v>
      </c>
      <c r="AP193" s="747"/>
      <c r="AQ193" s="315"/>
      <c r="AR193" s="316"/>
      <c r="AS193" s="318"/>
      <c r="AT193" s="904"/>
      <c r="AU193" s="904"/>
      <c r="AV193" s="904"/>
      <c r="AW193" s="811"/>
      <c r="AX193" s="812"/>
    </row>
    <row r="194" spans="1:50" ht="19.5" customHeight="1">
      <c r="A194" s="1104"/>
      <c r="B194" s="1087"/>
      <c r="C194" s="369"/>
      <c r="D194" s="923" t="s">
        <v>190</v>
      </c>
      <c r="E194" s="924"/>
      <c r="F194" s="924"/>
      <c r="G194" s="924"/>
      <c r="H194" s="925"/>
      <c r="I194" s="425"/>
      <c r="J194" s="559"/>
      <c r="K194" s="746" t="s">
        <v>3</v>
      </c>
      <c r="L194" s="342" t="s">
        <v>183</v>
      </c>
      <c r="M194" s="315"/>
      <c r="N194" s="315"/>
      <c r="O194" s="315"/>
      <c r="P194" s="315"/>
      <c r="Q194" s="316"/>
      <c r="R194" s="227"/>
      <c r="S194" s="935"/>
      <c r="T194" s="372"/>
      <c r="U194" s="923" t="s">
        <v>190</v>
      </c>
      <c r="V194" s="924"/>
      <c r="W194" s="924"/>
      <c r="X194" s="924"/>
      <c r="Y194" s="925"/>
      <c r="Z194" s="426"/>
      <c r="AA194" s="559"/>
      <c r="AB194" s="746" t="s">
        <v>3</v>
      </c>
      <c r="AC194" s="342" t="s">
        <v>183</v>
      </c>
      <c r="AD194" s="315"/>
      <c r="AE194" s="315"/>
      <c r="AF194" s="315"/>
      <c r="AG194" s="315"/>
      <c r="AH194" s="316"/>
      <c r="AI194" s="318"/>
      <c r="AJ194" s="929"/>
      <c r="AK194" s="90"/>
      <c r="AL194" s="746" t="s">
        <v>3</v>
      </c>
      <c r="AM194" s="342" t="s">
        <v>183</v>
      </c>
      <c r="AN194" s="315"/>
      <c r="AO194" s="315"/>
      <c r="AP194" s="315"/>
      <c r="AQ194" s="315"/>
      <c r="AR194" s="316"/>
      <c r="AS194" s="318"/>
      <c r="AT194" s="904"/>
      <c r="AU194" s="904"/>
      <c r="AV194" s="904"/>
      <c r="AW194" s="571"/>
      <c r="AX194" s="572"/>
    </row>
    <row r="195" spans="1:50" ht="19.5" customHeight="1">
      <c r="A195" s="1104"/>
      <c r="B195" s="1087"/>
      <c r="C195" s="369"/>
      <c r="D195" s="926"/>
      <c r="E195" s="927"/>
      <c r="F195" s="927"/>
      <c r="G195" s="927"/>
      <c r="H195" s="928"/>
      <c r="I195" s="425"/>
      <c r="J195" s="559"/>
      <c r="K195" s="746" t="s">
        <v>3</v>
      </c>
      <c r="L195" s="342" t="s">
        <v>118</v>
      </c>
      <c r="M195" s="510"/>
      <c r="N195" s="889"/>
      <c r="O195" s="890"/>
      <c r="P195" s="315"/>
      <c r="Q195" s="316"/>
      <c r="R195" s="227"/>
      <c r="S195" s="935"/>
      <c r="T195" s="372"/>
      <c r="U195" s="926"/>
      <c r="V195" s="927"/>
      <c r="W195" s="927"/>
      <c r="X195" s="927"/>
      <c r="Y195" s="928"/>
      <c r="Z195" s="426"/>
      <c r="AA195" s="559"/>
      <c r="AB195" s="746" t="s">
        <v>3</v>
      </c>
      <c r="AC195" s="342" t="s">
        <v>118</v>
      </c>
      <c r="AD195" s="510"/>
      <c r="AE195" s="889"/>
      <c r="AF195" s="890"/>
      <c r="AG195" s="315"/>
      <c r="AH195" s="316"/>
      <c r="AI195" s="318"/>
      <c r="AJ195" s="929"/>
      <c r="AK195" s="90"/>
      <c r="AL195" s="770" t="s">
        <v>3</v>
      </c>
      <c r="AM195" s="342" t="s">
        <v>118</v>
      </c>
      <c r="AN195" s="510"/>
      <c r="AO195" s="889"/>
      <c r="AP195" s="890"/>
      <c r="AQ195" s="315"/>
      <c r="AR195" s="316"/>
      <c r="AS195" s="318"/>
      <c r="AT195" s="904"/>
      <c r="AU195" s="904"/>
      <c r="AV195" s="904"/>
      <c r="AW195" s="802"/>
      <c r="AX195" s="803"/>
    </row>
    <row r="196" spans="1:50" ht="19.5" customHeight="1">
      <c r="A196" s="1104"/>
      <c r="B196" s="1087"/>
      <c r="C196" s="383"/>
      <c r="D196" s="883" t="s">
        <v>185</v>
      </c>
      <c r="E196" s="908"/>
      <c r="F196" s="908"/>
      <c r="G196" s="908"/>
      <c r="H196" s="909"/>
      <c r="I196" s="220"/>
      <c r="J196" s="263" t="s">
        <v>103</v>
      </c>
      <c r="K196" s="264"/>
      <c r="L196" s="343"/>
      <c r="M196" s="343"/>
      <c r="N196" s="264"/>
      <c r="O196" s="315"/>
      <c r="P196" s="463"/>
      <c r="Q196" s="316"/>
      <c r="R196" s="227"/>
      <c r="S196" s="935"/>
      <c r="T196" s="385"/>
      <c r="U196" s="883" t="s">
        <v>185</v>
      </c>
      <c r="V196" s="908"/>
      <c r="W196" s="908"/>
      <c r="X196" s="908"/>
      <c r="Y196" s="909"/>
      <c r="Z196" s="226"/>
      <c r="AA196" s="263" t="s">
        <v>103</v>
      </c>
      <c r="AB196" s="264"/>
      <c r="AC196" s="343"/>
      <c r="AD196" s="343"/>
      <c r="AE196" s="264"/>
      <c r="AF196" s="315"/>
      <c r="AG196" s="463"/>
      <c r="AH196" s="316"/>
      <c r="AI196" s="318"/>
      <c r="AJ196" s="929"/>
      <c r="AK196" s="264" t="s">
        <v>103</v>
      </c>
      <c r="AL196" s="264"/>
      <c r="AM196" s="343"/>
      <c r="AN196" s="343"/>
      <c r="AO196" s="264"/>
      <c r="AP196" s="315"/>
      <c r="AQ196" s="463"/>
      <c r="AR196" s="316"/>
      <c r="AS196" s="318"/>
      <c r="AT196" s="904"/>
      <c r="AU196" s="904"/>
      <c r="AV196" s="904"/>
      <c r="AW196" s="804"/>
      <c r="AX196" s="803"/>
    </row>
    <row r="197" spans="1:50" ht="19.5" customHeight="1">
      <c r="A197" s="1104"/>
      <c r="B197" s="1087"/>
      <c r="C197" s="383"/>
      <c r="D197" s="910"/>
      <c r="E197" s="911"/>
      <c r="F197" s="911"/>
      <c r="G197" s="911"/>
      <c r="H197" s="912"/>
      <c r="I197" s="220"/>
      <c r="J197" s="744" t="s">
        <v>2</v>
      </c>
      <c r="K197" s="355" t="s">
        <v>91</v>
      </c>
      <c r="L197" s="356"/>
      <c r="M197" s="356"/>
      <c r="N197" s="315"/>
      <c r="O197" s="315"/>
      <c r="P197" s="88"/>
      <c r="Q197" s="316"/>
      <c r="R197" s="437">
        <f>_xlfn.IFS(AND(J197="□",J198="□"),0,AND(J197="☑",J198="□"),1,AND(J197="□",J198="☑"),2)</f>
        <v>1</v>
      </c>
      <c r="S197" s="935"/>
      <c r="T197" s="385"/>
      <c r="U197" s="910"/>
      <c r="V197" s="911"/>
      <c r="W197" s="911"/>
      <c r="X197" s="911"/>
      <c r="Y197" s="912"/>
      <c r="Z197" s="226"/>
      <c r="AA197" s="744" t="s">
        <v>3</v>
      </c>
      <c r="AB197" s="355" t="s">
        <v>91</v>
      </c>
      <c r="AC197" s="356"/>
      <c r="AD197" s="356"/>
      <c r="AE197" s="315"/>
      <c r="AF197" s="315"/>
      <c r="AG197" s="88"/>
      <c r="AH197" s="316"/>
      <c r="AI197" s="360">
        <f>_xlfn.IFS(AND(AA197="□",AA198="□"),0,AND(AA197="☑",AA198="□"),1,AND(AA197="□",AA198="☑"),2)</f>
        <v>0</v>
      </c>
      <c r="AJ197" s="929"/>
      <c r="AK197" s="746" t="s">
        <v>3</v>
      </c>
      <c r="AL197" s="355" t="s">
        <v>91</v>
      </c>
      <c r="AM197" s="356"/>
      <c r="AN197" s="356"/>
      <c r="AO197" s="315"/>
      <c r="AP197" s="315"/>
      <c r="AQ197" s="88"/>
      <c r="AR197" s="316"/>
      <c r="AS197" s="360">
        <f>_xlfn.IFS(AND(AK197="□",AK198="□"),0,AND(AK197="☑",AK198="□"),1,AND(AK197="□",AK198="☑"),2)</f>
        <v>0</v>
      </c>
      <c r="AT197" s="904"/>
      <c r="AU197" s="904"/>
      <c r="AV197" s="904"/>
      <c r="AW197" s="804"/>
      <c r="AX197" s="803"/>
    </row>
    <row r="198" spans="1:50" ht="19.5" customHeight="1">
      <c r="A198" s="1104"/>
      <c r="B198" s="1087"/>
      <c r="C198" s="383"/>
      <c r="D198" s="883" t="s">
        <v>186</v>
      </c>
      <c r="E198" s="913"/>
      <c r="F198" s="913"/>
      <c r="G198" s="913"/>
      <c r="H198" s="914"/>
      <c r="I198" s="220"/>
      <c r="J198" s="744" t="s">
        <v>3</v>
      </c>
      <c r="K198" s="342" t="s">
        <v>92</v>
      </c>
      <c r="L198" s="343"/>
      <c r="M198" s="343"/>
      <c r="N198" s="88"/>
      <c r="O198" s="315"/>
      <c r="P198" s="315"/>
      <c r="Q198" s="316"/>
      <c r="R198" s="227"/>
      <c r="S198" s="935"/>
      <c r="T198" s="385"/>
      <c r="U198" s="883" t="s">
        <v>186</v>
      </c>
      <c r="V198" s="913"/>
      <c r="W198" s="913"/>
      <c r="X198" s="913"/>
      <c r="Y198" s="914"/>
      <c r="Z198" s="226"/>
      <c r="AA198" s="744" t="s">
        <v>3</v>
      </c>
      <c r="AB198" s="342" t="s">
        <v>92</v>
      </c>
      <c r="AD198" s="343"/>
      <c r="AE198" s="88"/>
      <c r="AF198" s="315"/>
      <c r="AG198" s="315"/>
      <c r="AH198" s="316"/>
      <c r="AI198" s="318"/>
      <c r="AJ198" s="929"/>
      <c r="AK198" s="746" t="s">
        <v>3</v>
      </c>
      <c r="AL198" s="342" t="s">
        <v>92</v>
      </c>
      <c r="AN198" s="343"/>
      <c r="AO198" s="88"/>
      <c r="AP198" s="315"/>
      <c r="AQ198" s="315"/>
      <c r="AR198" s="316"/>
      <c r="AS198" s="318"/>
      <c r="AT198" s="904"/>
      <c r="AU198" s="904"/>
      <c r="AV198" s="904"/>
      <c r="AW198" s="804"/>
      <c r="AX198" s="803"/>
    </row>
    <row r="199" spans="1:50" ht="19.5" customHeight="1">
      <c r="A199" s="1104"/>
      <c r="B199" s="1087"/>
      <c r="C199" s="383"/>
      <c r="D199" s="915"/>
      <c r="E199" s="916"/>
      <c r="F199" s="916"/>
      <c r="G199" s="916"/>
      <c r="H199" s="917"/>
      <c r="I199" s="220"/>
      <c r="J199" s="263" t="s">
        <v>267</v>
      </c>
      <c r="K199" s="264"/>
      <c r="L199" s="320"/>
      <c r="M199" s="264"/>
      <c r="N199" s="315"/>
      <c r="O199" s="797" t="str">
        <f>IF(O200="","",IFERROR(IF(DATEDIF(O200,$K$14,"M")&lt;6,"レポート記入日から6ヵ月未満になっていませんか？",""),""))</f>
        <v/>
      </c>
      <c r="P199" s="315"/>
      <c r="Q199" s="316"/>
      <c r="R199" s="227"/>
      <c r="S199" s="935"/>
      <c r="T199" s="385"/>
      <c r="U199" s="915"/>
      <c r="V199" s="916"/>
      <c r="W199" s="916"/>
      <c r="X199" s="916"/>
      <c r="Y199" s="917"/>
      <c r="Z199" s="226"/>
      <c r="AA199" s="263" t="s">
        <v>267</v>
      </c>
      <c r="AB199" s="264"/>
      <c r="AC199" s="343"/>
      <c r="AD199" s="264"/>
      <c r="AE199" s="315"/>
      <c r="AF199" s="797" t="str">
        <f>IF(AF200="","",IFERROR(IF(DATEDIF(AF200,$K$14,"M")&lt;6,"レポート記入日から6ヵ月未満になっていませんか？",""),""))</f>
        <v/>
      </c>
      <c r="AG199" s="315"/>
      <c r="AH199" s="316"/>
      <c r="AI199" s="318"/>
      <c r="AJ199" s="929"/>
      <c r="AK199" s="264" t="s">
        <v>267</v>
      </c>
      <c r="AL199" s="264"/>
      <c r="AM199" s="343"/>
      <c r="AN199" s="264"/>
      <c r="AO199" s="315"/>
      <c r="AP199" s="797" t="str">
        <f>IF(AP200="","",IFERROR(IF(DATEDIF(AP200,$K$14,"M")&lt;6,"レポート記入日から6ヵ月未満になっていませんか？",""),""))</f>
        <v/>
      </c>
      <c r="AQ199" s="315"/>
      <c r="AR199" s="316"/>
      <c r="AS199" s="318"/>
      <c r="AT199" s="904"/>
      <c r="AU199" s="904"/>
      <c r="AV199" s="904"/>
      <c r="AW199" s="804"/>
      <c r="AX199" s="803"/>
    </row>
    <row r="200" spans="1:50" ht="19.5" customHeight="1">
      <c r="A200" s="1104"/>
      <c r="B200" s="1087"/>
      <c r="C200" s="383"/>
      <c r="D200" s="219"/>
      <c r="E200" s="219"/>
      <c r="F200" s="219"/>
      <c r="G200" s="219"/>
      <c r="H200" s="219"/>
      <c r="I200" s="220"/>
      <c r="J200" s="744" t="s">
        <v>2</v>
      </c>
      <c r="K200" s="374" t="s">
        <v>96</v>
      </c>
      <c r="L200" s="266"/>
      <c r="M200" s="266"/>
      <c r="N200" s="512" t="s">
        <v>98</v>
      </c>
      <c r="O200" s="749"/>
      <c r="P200" s="315"/>
      <c r="Q200" s="316"/>
      <c r="R200" s="437">
        <f>_xlfn.IFS(AND(J200="□",J201="□",J202="□"),0,AND(J200="☑",J201="□",J202="□"),1,AND(J200="□",J201="☑",J202="□"),2,AND(J200="□",J201="□",J202="☑"),3)</f>
        <v>1</v>
      </c>
      <c r="S200" s="935"/>
      <c r="T200" s="385"/>
      <c r="U200" s="225"/>
      <c r="V200" s="225"/>
      <c r="W200" s="225"/>
      <c r="X200" s="225"/>
      <c r="Y200" s="225"/>
      <c r="Z200" s="226"/>
      <c r="AA200" s="744" t="s">
        <v>3</v>
      </c>
      <c r="AB200" s="374" t="s">
        <v>96</v>
      </c>
      <c r="AC200" s="266"/>
      <c r="AD200" s="266"/>
      <c r="AE200" s="512" t="s">
        <v>98</v>
      </c>
      <c r="AF200" s="749"/>
      <c r="AG200" s="315"/>
      <c r="AH200" s="316"/>
      <c r="AI200" s="360">
        <f>_xlfn.IFS(AND(AA200="□",AA201="□",AA202="□"),0,AND(AA200="☑",AA201="□",AA202="□"),1,AND(AA200="□",AA201="☑",AA202="□"),2,AND(AA200="□",AA201="□",AA202="☑"),3)</f>
        <v>0</v>
      </c>
      <c r="AJ200" s="929"/>
      <c r="AK200" s="746" t="s">
        <v>3</v>
      </c>
      <c r="AL200" s="374" t="s">
        <v>96</v>
      </c>
      <c r="AM200" s="266"/>
      <c r="AN200" s="266"/>
      <c r="AO200" s="512" t="s">
        <v>98</v>
      </c>
      <c r="AP200" s="749"/>
      <c r="AQ200" s="315"/>
      <c r="AR200" s="316"/>
      <c r="AS200" s="360">
        <f>_xlfn.IFS(AND(AK200="□",AK201="□",AK202="□"),0,AND(AK200="☑",AK201="□",AK202="□"),1,AND(AK200="□",AK201="☑",AK202="□"),2,AND(AK200="□",AK201="□",AK202="☑"),3)</f>
        <v>0</v>
      </c>
      <c r="AT200" s="904"/>
      <c r="AU200" s="904"/>
      <c r="AV200" s="904"/>
      <c r="AW200" s="804"/>
      <c r="AX200" s="803"/>
    </row>
    <row r="201" spans="1:50" ht="19.5" customHeight="1">
      <c r="A201" s="1104"/>
      <c r="B201" s="1087"/>
      <c r="C201" s="383"/>
      <c r="D201" s="219"/>
      <c r="E201" s="219"/>
      <c r="F201" s="219"/>
      <c r="G201" s="219"/>
      <c r="H201" s="219"/>
      <c r="I201" s="220"/>
      <c r="J201" s="744" t="s">
        <v>3</v>
      </c>
      <c r="K201" s="374" t="s">
        <v>94</v>
      </c>
      <c r="L201" s="266"/>
      <c r="M201" s="266"/>
      <c r="N201" s="380" t="s">
        <v>194</v>
      </c>
      <c r="O201" s="264"/>
      <c r="P201" s="315"/>
      <c r="Q201" s="316"/>
      <c r="R201" s="227"/>
      <c r="S201" s="935"/>
      <c r="T201" s="385"/>
      <c r="U201" s="225"/>
      <c r="V201" s="225"/>
      <c r="W201" s="225"/>
      <c r="X201" s="225"/>
      <c r="Y201" s="225"/>
      <c r="Z201" s="226"/>
      <c r="AA201" s="744" t="s">
        <v>3</v>
      </c>
      <c r="AB201" s="374" t="s">
        <v>94</v>
      </c>
      <c r="AC201" s="266"/>
      <c r="AD201" s="266"/>
      <c r="AE201" s="380" t="s">
        <v>194</v>
      </c>
      <c r="AF201" s="264"/>
      <c r="AG201" s="315"/>
      <c r="AH201" s="316"/>
      <c r="AI201" s="318"/>
      <c r="AJ201" s="929"/>
      <c r="AK201" s="746" t="s">
        <v>3</v>
      </c>
      <c r="AL201" s="374" t="s">
        <v>94</v>
      </c>
      <c r="AM201" s="266"/>
      <c r="AN201" s="266"/>
      <c r="AO201" s="380" t="s">
        <v>194</v>
      </c>
      <c r="AP201" s="264"/>
      <c r="AQ201" s="315"/>
      <c r="AR201" s="316"/>
      <c r="AS201" s="318"/>
      <c r="AT201" s="904"/>
      <c r="AU201" s="904"/>
      <c r="AV201" s="904"/>
      <c r="AW201" s="804"/>
      <c r="AX201" s="803"/>
    </row>
    <row r="202" spans="1:50" ht="19.5" customHeight="1">
      <c r="A202" s="1104"/>
      <c r="B202" s="1087"/>
      <c r="C202" s="369"/>
      <c r="D202" s="369"/>
      <c r="E202" s="369"/>
      <c r="F202" s="369"/>
      <c r="G202" s="369"/>
      <c r="H202" s="369"/>
      <c r="I202" s="369"/>
      <c r="J202" s="744" t="s">
        <v>3</v>
      </c>
      <c r="K202" s="374" t="s">
        <v>33</v>
      </c>
      <c r="L202" s="266"/>
      <c r="M202" s="266"/>
      <c r="N202" s="264"/>
      <c r="O202" s="267"/>
      <c r="P202" s="315"/>
      <c r="Q202" s="316"/>
      <c r="R202" s="227"/>
      <c r="S202" s="935"/>
      <c r="T202" s="372"/>
      <c r="U202" s="372"/>
      <c r="V202" s="372"/>
      <c r="W202" s="372"/>
      <c r="X202" s="372"/>
      <c r="Y202" s="372"/>
      <c r="Z202" s="372"/>
      <c r="AA202" s="744" t="s">
        <v>3</v>
      </c>
      <c r="AB202" s="374" t="s">
        <v>33</v>
      </c>
      <c r="AC202" s="266"/>
      <c r="AD202" s="266"/>
      <c r="AE202" s="264"/>
      <c r="AF202" s="267"/>
      <c r="AG202" s="315"/>
      <c r="AH202" s="316"/>
      <c r="AI202" s="318"/>
      <c r="AJ202" s="929"/>
      <c r="AK202" s="746" t="s">
        <v>3</v>
      </c>
      <c r="AL202" s="374" t="s">
        <v>33</v>
      </c>
      <c r="AM202" s="266"/>
      <c r="AN202" s="266"/>
      <c r="AO202" s="264"/>
      <c r="AP202" s="267"/>
      <c r="AQ202" s="315"/>
      <c r="AR202" s="316"/>
      <c r="AS202" s="318"/>
      <c r="AT202" s="904"/>
      <c r="AU202" s="904"/>
      <c r="AV202" s="904"/>
      <c r="AW202" s="804"/>
      <c r="AX202" s="803"/>
    </row>
    <row r="203" spans="1:50" ht="19.5" customHeight="1">
      <c r="A203" s="1104"/>
      <c r="B203" s="1087"/>
      <c r="C203" s="369"/>
      <c r="D203" s="369"/>
      <c r="E203" s="369"/>
      <c r="F203" s="369"/>
      <c r="G203" s="369"/>
      <c r="H203" s="369"/>
      <c r="I203" s="369"/>
      <c r="J203" s="386" t="s">
        <v>99</v>
      </c>
      <c r="K203" s="593"/>
      <c r="L203" s="265"/>
      <c r="M203" s="266"/>
      <c r="N203" s="264"/>
      <c r="O203" s="267"/>
      <c r="P203" s="267"/>
      <c r="Q203" s="268" t="str">
        <f>IF(ISNUMBER(Q204),"","必要項目が正しく選択されていません")</f>
        <v/>
      </c>
      <c r="R203" s="517"/>
      <c r="S203" s="935"/>
      <c r="T203" s="372"/>
      <c r="U203" s="372"/>
      <c r="V203" s="372"/>
      <c r="W203" s="372"/>
      <c r="X203" s="372"/>
      <c r="Y203" s="372"/>
      <c r="Z203" s="372"/>
      <c r="AA203" s="386" t="s">
        <v>235</v>
      </c>
      <c r="AB203" s="593"/>
      <c r="AC203" s="265"/>
      <c r="AD203" s="266"/>
      <c r="AE203" s="264"/>
      <c r="AF203" s="267"/>
      <c r="AG203" s="267"/>
      <c r="AH203" s="268" t="str">
        <f>IF(ISNUMBER(AH204),"","必要項目が正しく選択されていません")</f>
        <v/>
      </c>
      <c r="AI203" s="518"/>
      <c r="AJ203" s="929"/>
      <c r="AK203" s="387" t="s">
        <v>99</v>
      </c>
      <c r="AL203" s="593"/>
      <c r="AM203" s="265"/>
      <c r="AN203" s="266"/>
      <c r="AO203" s="264"/>
      <c r="AP203" s="267"/>
      <c r="AQ203" s="267"/>
      <c r="AR203" s="268" t="str">
        <f>IF(ISNUMBER(AR204),"","必要項目が正しく選択されていません")</f>
        <v/>
      </c>
      <c r="AS203" s="518"/>
      <c r="AT203" s="904"/>
      <c r="AU203" s="904"/>
      <c r="AV203" s="904"/>
      <c r="AW203" s="804"/>
      <c r="AX203" s="803"/>
    </row>
    <row r="204" spans="1:50" ht="38.450000000000003" customHeight="1">
      <c r="A204" s="1104"/>
      <c r="B204" s="1087"/>
      <c r="C204" s="219"/>
      <c r="D204" s="219"/>
      <c r="E204" s="219"/>
      <c r="F204" s="219"/>
      <c r="G204" s="219"/>
      <c r="H204" s="219"/>
      <c r="I204" s="219"/>
      <c r="J204" s="314"/>
      <c r="K204" s="821"/>
      <c r="L204" s="821"/>
      <c r="M204" s="821"/>
      <c r="N204" s="821"/>
      <c r="O204" s="821"/>
      <c r="P204" s="267"/>
      <c r="Q204" s="272" cm="1">
        <f t="array" ref="Q204">_xlfn.IFS(J188="☑",1,R191=0,1,AND(R191=11,R192=11,R197=1,R200=1),3,AND(R191=11,R192=11,R197=1,R200=2),2,AND(R191=11,R192=11,R197=1,R200=3),1,AND(R191=11,R192=11,R197=2,R200=1),2,AND(R191=11,R192=11,R197=2,R200=2),2,AND(R191=11,R192=11,R197=2,R200=3),1,AND(R191=11,R192=0,R197=1,R200=1),2,AND(R191=11,R192=0,R197=1,R200=2),2,AND(R191=11,R192=0,R197=1,R200=3),1,AND(R191=11,R192=0,R197=2,R200=1),2,AND(R191=11,R192=0,R197=2,R200=2),2,AND(R191=11,R192=0,R197=2,R200=3),1,AND(R191=0,R192=11,R197=1,R200=1),1,AND(R191=0,R192=11,R197=1,R200=2),,AND(R191=0,R192=11,R197=1,R200=3),1,AND(R191=0,R192=11,R197=2,R200=1),1,AND(R191=0,R192=11,R197=1,R200=1),1,AND(R191=0,R192=11,R197=2,R200=2),1,AND(R191=0,R192=11,R197=2,R200=3),1)</f>
        <v>3</v>
      </c>
      <c r="R204" s="539"/>
      <c r="S204" s="935"/>
      <c r="T204" s="225"/>
      <c r="U204" s="225"/>
      <c r="V204" s="225"/>
      <c r="W204" s="225"/>
      <c r="X204" s="225"/>
      <c r="Y204" s="225"/>
      <c r="Z204" s="225"/>
      <c r="AA204" s="314"/>
      <c r="AB204" s="894"/>
      <c r="AC204" s="894"/>
      <c r="AD204" s="894"/>
      <c r="AE204" s="894"/>
      <c r="AF204" s="894"/>
      <c r="AG204" s="267"/>
      <c r="AH204" s="577">
        <f>_xlfn.IFS(AA187="☑",Q204,AA188="☑",1,AI191=0,1,AND(AI191=11,AI192=11,AI197=1,AI200=1),3,AND(AI191=11,AI192=11,AI197=1,AI200=2),2,AND(AI191=11,AI192=11,AI197=1,AI200=3),1,AND(AI191=11,AI192=11,AI197=2,AI200=1),2,AND(AI191=11,AI192=11,AI197=2,AI200=2),2,AND(AI191=11,AI192=11,AI197=2,AI200=3),1,AND(AI191=11,AI192=0,AI197=1,AI200=1),2,AND(AI191=11,AI192=0,AI197=1,AI200=2),2,AND(AI191=11,AI192=0,AI197=1,AI200=3),1,AND(AI191=11,AI192=0,AI197=2,AI200=1),2,AND(AI191=11,AI192=0,AI197=2,AI200=2),2,AND(AI191=11,AI192=0,AI197=2,AI200=3),1,AND(AI191=0,AI192=11,AI197=1,AI200=1),1,AND(AI191=0,AI192=11,AI197=1,AI200=2),,AND(AI191=0,AI192=11,AI197=1,AI200=3),1,AND(AI191=0,AI192=11,AI197=2,AI200=1),1,AND(AI191=0,AI192=11,AI197=1,AI200=1),1,AND(AI191=0,AI192=11,AI197=2,AI200=2),1,AND(AI191=0,AI192=11,AI197=2,AI200=3),1)</f>
        <v>3</v>
      </c>
      <c r="AI204" s="519"/>
      <c r="AJ204" s="929"/>
      <c r="AK204" s="319"/>
      <c r="AL204" s="821"/>
      <c r="AM204" s="821"/>
      <c r="AN204" s="821"/>
      <c r="AO204" s="821"/>
      <c r="AP204" s="821"/>
      <c r="AQ204" s="267"/>
      <c r="AR204" s="272">
        <f>_xlfn.IFS(AK187="☑",Q204,AN187="☑",AH204,AK188="☑",1,AS191=0,1,AND(AS191=11,AS192=11,AS197=1,AS200=1),3,AND(AS191=11,AS192=11,AS197=1,AS200=2),2,AND(AS191=11,AS192=11,AS197=1,AS200=3),1,AND(AS191=11,AS192=11,AS197=2,AS200=1),2,AND(AS191=11,AS192=11,AS197=2,AS200=2),2,AND(AS191=11,AS192=11,AS197=2,AS200=3),1,AND(AS191=11,AS192=0,AS197=1,AS200=1),2,AND(AS191=11,AS192=0,AS197=1,AS200=2),2,AND(AS191=11,AS192=0,AS197=1,AS200=3),1,AND(AS191=11,AS192=0,AS197=2,AS200=1),2,AND(AS191=11,AS192=0,AS197=2,AS200=2),2,AND(AS191=11,AS192=0,AS197=2,AS200=3),1,AND(AS191=0,AS192=11,AS197=1,AS200=1),1,AND(AS191=0,AS192=11,AS197=1,AS200=2),,AND(AS191=0,AS192=11,AS197=1,AS200=3),1,AND(AS191=0,AS192=11,AS197=2,AS200=1),1,AND(AS191=0,AS192=11,AS197=1,AS200=1),1,AND(AS191=0,AS192=11,AS197=2,AS200=2),1,AND(AS191=0,AS192=11,AS197=2,AS200=3),1)</f>
        <v>3</v>
      </c>
      <c r="AS204" s="519"/>
      <c r="AT204" s="904"/>
      <c r="AU204" s="904"/>
      <c r="AV204" s="904"/>
      <c r="AW204" s="804"/>
      <c r="AX204" s="803"/>
    </row>
    <row r="205" spans="1:50" ht="16.5" customHeight="1" thickBot="1">
      <c r="A205" s="1105"/>
      <c r="B205" s="1088"/>
      <c r="C205" s="485"/>
      <c r="D205" s="485"/>
      <c r="E205" s="485"/>
      <c r="F205" s="485"/>
      <c r="G205" s="485"/>
      <c r="H205" s="485"/>
      <c r="I205" s="485"/>
      <c r="J205" s="594"/>
      <c r="K205" s="595"/>
      <c r="L205" s="596"/>
      <c r="M205" s="396"/>
      <c r="N205" s="396"/>
      <c r="O205" s="396"/>
      <c r="P205" s="396"/>
      <c r="Q205" s="397" t="s">
        <v>1</v>
      </c>
      <c r="R205" s="491"/>
      <c r="S205" s="936"/>
      <c r="T205" s="493"/>
      <c r="U205" s="493"/>
      <c r="V205" s="493"/>
      <c r="W205" s="493"/>
      <c r="X205" s="493"/>
      <c r="Y205" s="493"/>
      <c r="Z205" s="493"/>
      <c r="AA205" s="594"/>
      <c r="AB205" s="595"/>
      <c r="AC205" s="596"/>
      <c r="AD205" s="396"/>
      <c r="AE205" s="396"/>
      <c r="AF205" s="396"/>
      <c r="AG205" s="396"/>
      <c r="AH205" s="597" t="s">
        <v>1</v>
      </c>
      <c r="AI205" s="399"/>
      <c r="AJ205" s="930"/>
      <c r="AK205" s="598"/>
      <c r="AL205" s="595"/>
      <c r="AM205" s="596"/>
      <c r="AN205" s="396"/>
      <c r="AO205" s="396"/>
      <c r="AP205" s="396"/>
      <c r="AQ205" s="396"/>
      <c r="AR205" s="397" t="s">
        <v>1</v>
      </c>
      <c r="AS205" s="399"/>
      <c r="AT205" s="1108"/>
      <c r="AU205" s="1108"/>
      <c r="AV205" s="1108"/>
      <c r="AW205" s="599"/>
      <c r="AX205" s="600"/>
    </row>
    <row r="206" spans="1:50" ht="29.25" customHeight="1">
      <c r="A206" s="601"/>
      <c r="B206" s="1094" t="s">
        <v>83</v>
      </c>
      <c r="C206" s="1093" t="s">
        <v>43</v>
      </c>
      <c r="D206" s="978"/>
      <c r="E206" s="978"/>
      <c r="F206" s="978"/>
      <c r="G206" s="978"/>
      <c r="H206" s="978"/>
      <c r="I206" s="979"/>
      <c r="J206" s="438"/>
      <c r="K206" s="438"/>
      <c r="L206" s="524"/>
      <c r="M206" s="524"/>
      <c r="N206" s="524"/>
      <c r="O206" s="524"/>
      <c r="P206" s="524"/>
      <c r="Q206" s="602"/>
      <c r="R206" s="603"/>
      <c r="S206" s="950" t="s">
        <v>83</v>
      </c>
      <c r="T206" s="1012" t="s">
        <v>43</v>
      </c>
      <c r="U206" s="921"/>
      <c r="V206" s="921"/>
      <c r="W206" s="921"/>
      <c r="X206" s="921"/>
      <c r="Y206" s="921"/>
      <c r="Z206" s="922"/>
      <c r="AA206" s="759" t="s">
        <v>2</v>
      </c>
      <c r="AB206" s="526" t="s">
        <v>195</v>
      </c>
      <c r="AC206" s="527"/>
      <c r="AD206" s="527"/>
      <c r="AE206" s="527"/>
      <c r="AF206" s="527"/>
      <c r="AG206" s="527"/>
      <c r="AH206" s="528"/>
      <c r="AI206" s="415"/>
      <c r="AJ206" s="895" t="s">
        <v>302</v>
      </c>
      <c r="AK206" s="759" t="s">
        <v>3</v>
      </c>
      <c r="AL206" s="526" t="s">
        <v>195</v>
      </c>
      <c r="AM206" s="225"/>
      <c r="AN206" s="773" t="s">
        <v>2</v>
      </c>
      <c r="AO206" s="604" t="s">
        <v>221</v>
      </c>
      <c r="AP206" s="527"/>
      <c r="AQ206" s="527"/>
      <c r="AR206" s="528"/>
      <c r="AS206" s="529"/>
      <c r="AT206" s="605"/>
      <c r="AU206" s="606"/>
      <c r="AV206" s="607"/>
      <c r="AW206" s="608"/>
      <c r="AX206" s="609"/>
    </row>
    <row r="207" spans="1:50" ht="29.25" customHeight="1">
      <c r="A207" s="1095" t="s">
        <v>17</v>
      </c>
      <c r="B207" s="973"/>
      <c r="C207" s="978"/>
      <c r="D207" s="978"/>
      <c r="E207" s="978"/>
      <c r="F207" s="978"/>
      <c r="G207" s="978"/>
      <c r="H207" s="978"/>
      <c r="I207" s="979"/>
      <c r="J207" s="750" t="s">
        <v>3</v>
      </c>
      <c r="K207" s="588" t="str">
        <f>IF(K13="銀の認定【新規】","取組無し、または添付資料無し（初回のみ　※添付資料ない場合は採点対象外）","取組無し")</f>
        <v>取組無し</v>
      </c>
      <c r="L207" s="589"/>
      <c r="M207" s="611"/>
      <c r="N207" s="590"/>
      <c r="O207" s="590"/>
      <c r="P207" s="590"/>
      <c r="Q207" s="591"/>
      <c r="R207" s="227"/>
      <c r="S207" s="892"/>
      <c r="T207" s="921"/>
      <c r="U207" s="921"/>
      <c r="V207" s="921"/>
      <c r="W207" s="921"/>
      <c r="X207" s="921"/>
      <c r="Y207" s="921"/>
      <c r="Z207" s="922"/>
      <c r="AA207" s="750" t="s">
        <v>3</v>
      </c>
      <c r="AB207" s="588" t="str">
        <f>IF(K13="銀の認定【新規】","取組無し、または添付資料無し（初回のみ　※添付資料ない場合は採点対象外）","取組無し")</f>
        <v>取組無し</v>
      </c>
      <c r="AC207" s="589"/>
      <c r="AD207" s="611"/>
      <c r="AE207" s="590"/>
      <c r="AF207" s="590"/>
      <c r="AG207" s="590"/>
      <c r="AH207" s="591"/>
      <c r="AI207" s="318"/>
      <c r="AJ207" s="896"/>
      <c r="AK207" s="771" t="s">
        <v>3</v>
      </c>
      <c r="AL207" s="588" t="str">
        <f>IF(K13="銀の認定【新規】","取組無し、または添付資料無し（初回のみ　※添付資料ない場合は採点対象外）","取組無し")</f>
        <v>取組無し</v>
      </c>
      <c r="AM207" s="589"/>
      <c r="AN207" s="611"/>
      <c r="AO207" s="590"/>
      <c r="AP207" s="590"/>
      <c r="AQ207" s="590"/>
      <c r="AR207" s="591"/>
      <c r="AS207" s="318"/>
      <c r="AT207" s="904">
        <f>Q224</f>
        <v>3</v>
      </c>
      <c r="AU207" s="904">
        <f>AH224</f>
        <v>3</v>
      </c>
      <c r="AV207" s="904">
        <f>AR224</f>
        <v>3</v>
      </c>
      <c r="AW207" s="816" t="s">
        <v>422</v>
      </c>
      <c r="AX207" s="817"/>
    </row>
    <row r="208" spans="1:50" ht="19.5" customHeight="1">
      <c r="A208" s="1095"/>
      <c r="B208" s="973"/>
      <c r="C208" s="978"/>
      <c r="D208" s="978"/>
      <c r="E208" s="978"/>
      <c r="F208" s="978"/>
      <c r="G208" s="978"/>
      <c r="H208" s="978"/>
      <c r="I208" s="979"/>
      <c r="J208" s="835" t="s">
        <v>97</v>
      </c>
      <c r="K208" s="835"/>
      <c r="L208" s="835"/>
      <c r="N208" s="315"/>
      <c r="O208" s="315"/>
      <c r="P208" s="315"/>
      <c r="Q208" s="316"/>
      <c r="R208" s="227"/>
      <c r="S208" s="892"/>
      <c r="T208" s="921"/>
      <c r="U208" s="921"/>
      <c r="V208" s="921"/>
      <c r="W208" s="921"/>
      <c r="X208" s="921"/>
      <c r="Y208" s="921"/>
      <c r="Z208" s="922"/>
      <c r="AA208" s="835" t="s">
        <v>97</v>
      </c>
      <c r="AB208" s="835"/>
      <c r="AC208" s="835"/>
      <c r="AD208" s="90"/>
      <c r="AE208" s="315"/>
      <c r="AF208" s="315"/>
      <c r="AG208" s="315"/>
      <c r="AH208" s="316"/>
      <c r="AI208" s="318"/>
      <c r="AJ208" s="896"/>
      <c r="AK208" s="835" t="s">
        <v>97</v>
      </c>
      <c r="AL208" s="835"/>
      <c r="AM208" s="835"/>
      <c r="AN208" s="90"/>
      <c r="AO208" s="315"/>
      <c r="AP208" s="315"/>
      <c r="AQ208" s="315"/>
      <c r="AR208" s="316"/>
      <c r="AS208" s="318"/>
      <c r="AT208" s="904"/>
      <c r="AU208" s="904"/>
      <c r="AV208" s="904"/>
      <c r="AW208" s="809"/>
      <c r="AX208" s="810"/>
    </row>
    <row r="209" spans="1:50" ht="19.5" customHeight="1">
      <c r="A209" s="1095"/>
      <c r="B209" s="973"/>
      <c r="C209" s="978"/>
      <c r="D209" s="978"/>
      <c r="E209" s="978"/>
      <c r="F209" s="978"/>
      <c r="G209" s="978"/>
      <c r="H209" s="978"/>
      <c r="I209" s="979"/>
      <c r="J209" s="746" t="s">
        <v>2</v>
      </c>
      <c r="K209" s="240" t="s">
        <v>120</v>
      </c>
      <c r="L209" s="240"/>
      <c r="N209" s="315"/>
      <c r="O209" s="315"/>
      <c r="P209" s="315"/>
      <c r="Q209" s="316"/>
      <c r="R209" s="227"/>
      <c r="S209" s="892"/>
      <c r="T209" s="921"/>
      <c r="U209" s="921"/>
      <c r="V209" s="921"/>
      <c r="W209" s="921"/>
      <c r="X209" s="921"/>
      <c r="Y209" s="921"/>
      <c r="Z209" s="922"/>
      <c r="AA209" s="746" t="s">
        <v>3</v>
      </c>
      <c r="AB209" s="240" t="s">
        <v>120</v>
      </c>
      <c r="AC209" s="240"/>
      <c r="AD209" s="90"/>
      <c r="AE209" s="315"/>
      <c r="AF209" s="315"/>
      <c r="AG209" s="315"/>
      <c r="AH209" s="316"/>
      <c r="AI209" s="318"/>
      <c r="AJ209" s="896"/>
      <c r="AK209" s="746" t="s">
        <v>3</v>
      </c>
      <c r="AL209" s="240" t="s">
        <v>120</v>
      </c>
      <c r="AM209" s="240"/>
      <c r="AN209" s="90"/>
      <c r="AO209" s="315"/>
      <c r="AP209" s="315"/>
      <c r="AQ209" s="315"/>
      <c r="AR209" s="316"/>
      <c r="AS209" s="318"/>
      <c r="AT209" s="904"/>
      <c r="AU209" s="904"/>
      <c r="AV209" s="904"/>
      <c r="AW209" s="811"/>
      <c r="AX209" s="812"/>
    </row>
    <row r="210" spans="1:50" ht="19.5" customHeight="1">
      <c r="A210" s="1095"/>
      <c r="B210" s="973"/>
      <c r="C210" s="978"/>
      <c r="D210" s="978"/>
      <c r="E210" s="978"/>
      <c r="F210" s="978"/>
      <c r="G210" s="978"/>
      <c r="H210" s="978"/>
      <c r="I210" s="979"/>
      <c r="J210" s="319"/>
      <c r="K210" s="612" t="s">
        <v>122</v>
      </c>
      <c r="L210" s="240"/>
      <c r="N210" s="315"/>
      <c r="O210" s="315"/>
      <c r="P210" s="315"/>
      <c r="Q210" s="316"/>
      <c r="R210" s="423">
        <f>_xlfn.IFS(J209="□",0,J209="☑",11)</f>
        <v>11</v>
      </c>
      <c r="S210" s="892"/>
      <c r="T210" s="921"/>
      <c r="U210" s="921"/>
      <c r="V210" s="921"/>
      <c r="W210" s="921"/>
      <c r="X210" s="921"/>
      <c r="Y210" s="921"/>
      <c r="Z210" s="922"/>
      <c r="AA210" s="319"/>
      <c r="AB210" s="612" t="s">
        <v>122</v>
      </c>
      <c r="AC210" s="240"/>
      <c r="AD210" s="90"/>
      <c r="AE210" s="315"/>
      <c r="AF210" s="315"/>
      <c r="AG210" s="315"/>
      <c r="AH210" s="316"/>
      <c r="AI210" s="326">
        <f>_xlfn.IFS(AA209="□",0,AA209="☑",11)</f>
        <v>0</v>
      </c>
      <c r="AJ210" s="896"/>
      <c r="AK210" s="319"/>
      <c r="AL210" s="612" t="s">
        <v>122</v>
      </c>
      <c r="AM210" s="240"/>
      <c r="AN210" s="90"/>
      <c r="AO210" s="315"/>
      <c r="AP210" s="315"/>
      <c r="AQ210" s="315"/>
      <c r="AR210" s="316"/>
      <c r="AS210" s="326">
        <f>_xlfn.IFS(AK209="□",0,AK209="☑",11)</f>
        <v>0</v>
      </c>
      <c r="AT210" s="904"/>
      <c r="AU210" s="904"/>
      <c r="AV210" s="904"/>
      <c r="AW210" s="811"/>
      <c r="AX210" s="812"/>
    </row>
    <row r="211" spans="1:50" ht="19.5" customHeight="1">
      <c r="A211" s="1095"/>
      <c r="B211" s="973"/>
      <c r="C211" s="978"/>
      <c r="D211" s="978"/>
      <c r="E211" s="978"/>
      <c r="F211" s="978"/>
      <c r="G211" s="978"/>
      <c r="H211" s="978"/>
      <c r="I211" s="979"/>
      <c r="J211" s="319"/>
      <c r="K211" s="746" t="s">
        <v>3</v>
      </c>
      <c r="L211" s="355" t="s">
        <v>106</v>
      </c>
      <c r="M211" s="315"/>
      <c r="N211" s="315"/>
      <c r="O211" s="315"/>
      <c r="P211" s="315"/>
      <c r="Q211" s="316"/>
      <c r="R211" s="613"/>
      <c r="S211" s="892"/>
      <c r="T211" s="921"/>
      <c r="U211" s="921"/>
      <c r="V211" s="921"/>
      <c r="W211" s="921"/>
      <c r="X211" s="921"/>
      <c r="Y211" s="921"/>
      <c r="Z211" s="922"/>
      <c r="AA211" s="319"/>
      <c r="AB211" s="746" t="s">
        <v>3</v>
      </c>
      <c r="AC211" s="355" t="s">
        <v>106</v>
      </c>
      <c r="AD211" s="315"/>
      <c r="AE211" s="315"/>
      <c r="AF211" s="315"/>
      <c r="AG211" s="315"/>
      <c r="AH211" s="316"/>
      <c r="AI211" s="614"/>
      <c r="AJ211" s="896"/>
      <c r="AK211" s="319"/>
      <c r="AL211" s="746" t="s">
        <v>3</v>
      </c>
      <c r="AM211" s="355" t="s">
        <v>106</v>
      </c>
      <c r="AN211" s="315"/>
      <c r="AO211" s="315"/>
      <c r="AP211" s="315"/>
      <c r="AQ211" s="315"/>
      <c r="AR211" s="316"/>
      <c r="AS211" s="614"/>
      <c r="AT211" s="904"/>
      <c r="AU211" s="904"/>
      <c r="AV211" s="904"/>
      <c r="AW211" s="811"/>
      <c r="AX211" s="812"/>
    </row>
    <row r="212" spans="1:50" ht="19.5" customHeight="1">
      <c r="A212" s="1095"/>
      <c r="B212" s="973"/>
      <c r="C212" s="369"/>
      <c r="D212" s="369"/>
      <c r="E212" s="369"/>
      <c r="F212" s="369"/>
      <c r="G212" s="369"/>
      <c r="H212" s="369"/>
      <c r="I212" s="425"/>
      <c r="J212" s="319"/>
      <c r="K212" s="746" t="s">
        <v>3</v>
      </c>
      <c r="L212" s="355" t="s">
        <v>107</v>
      </c>
      <c r="N212" s="315"/>
      <c r="O212" s="315"/>
      <c r="P212" s="315"/>
      <c r="Q212" s="316"/>
      <c r="R212" s="613"/>
      <c r="S212" s="892"/>
      <c r="T212" s="372"/>
      <c r="U212" s="372"/>
      <c r="V212" s="372"/>
      <c r="W212" s="372"/>
      <c r="X212" s="372"/>
      <c r="Y212" s="372"/>
      <c r="Z212" s="426"/>
      <c r="AA212" s="319"/>
      <c r="AB212" s="746" t="s">
        <v>3</v>
      </c>
      <c r="AC212" s="355" t="s">
        <v>107</v>
      </c>
      <c r="AD212" s="90"/>
      <c r="AE212" s="315"/>
      <c r="AF212" s="315"/>
      <c r="AG212" s="315"/>
      <c r="AH212" s="316"/>
      <c r="AI212" s="614"/>
      <c r="AJ212" s="896"/>
      <c r="AK212" s="319"/>
      <c r="AL212" s="746" t="s">
        <v>3</v>
      </c>
      <c r="AM212" s="355" t="s">
        <v>107</v>
      </c>
      <c r="AN212" s="90"/>
      <c r="AO212" s="315"/>
      <c r="AP212" s="315"/>
      <c r="AQ212" s="315"/>
      <c r="AR212" s="316"/>
      <c r="AS212" s="614"/>
      <c r="AT212" s="904"/>
      <c r="AU212" s="904"/>
      <c r="AV212" s="904"/>
      <c r="AW212" s="811"/>
      <c r="AX212" s="812"/>
    </row>
    <row r="213" spans="1:50" ht="19.5" customHeight="1">
      <c r="A213" s="1095"/>
      <c r="B213" s="973"/>
      <c r="C213" s="369"/>
      <c r="D213" s="923" t="s">
        <v>190</v>
      </c>
      <c r="E213" s="924"/>
      <c r="F213" s="924"/>
      <c r="G213" s="924"/>
      <c r="H213" s="925"/>
      <c r="I213" s="425"/>
      <c r="J213" s="319"/>
      <c r="K213" s="746" t="s">
        <v>3</v>
      </c>
      <c r="L213" s="355" t="s">
        <v>18</v>
      </c>
      <c r="N213" s="315"/>
      <c r="O213" s="315"/>
      <c r="P213" s="315"/>
      <c r="Q213" s="316"/>
      <c r="R213" s="613"/>
      <c r="S213" s="892"/>
      <c r="T213" s="372"/>
      <c r="U213" s="923" t="s">
        <v>190</v>
      </c>
      <c r="V213" s="924"/>
      <c r="W213" s="924"/>
      <c r="X213" s="924"/>
      <c r="Y213" s="925"/>
      <c r="Z213" s="426"/>
      <c r="AA213" s="319"/>
      <c r="AB213" s="746" t="s">
        <v>3</v>
      </c>
      <c r="AC213" s="355" t="s">
        <v>18</v>
      </c>
      <c r="AD213" s="90"/>
      <c r="AE213" s="315"/>
      <c r="AF213" s="315"/>
      <c r="AG213" s="315"/>
      <c r="AH213" s="316"/>
      <c r="AI213" s="614"/>
      <c r="AJ213" s="896"/>
      <c r="AK213" s="319"/>
      <c r="AL213" s="746" t="s">
        <v>3</v>
      </c>
      <c r="AM213" s="772" t="s">
        <v>18</v>
      </c>
      <c r="AN213" s="90"/>
      <c r="AO213" s="315"/>
      <c r="AP213" s="315"/>
      <c r="AQ213" s="315"/>
      <c r="AR213" s="316"/>
      <c r="AS213" s="614"/>
      <c r="AT213" s="904"/>
      <c r="AU213" s="904"/>
      <c r="AV213" s="904"/>
      <c r="AW213" s="615"/>
      <c r="AX213" s="616"/>
    </row>
    <row r="214" spans="1:50" ht="19.5" customHeight="1">
      <c r="A214" s="1095"/>
      <c r="B214" s="973"/>
      <c r="C214" s="369"/>
      <c r="D214" s="926"/>
      <c r="E214" s="927"/>
      <c r="F214" s="927"/>
      <c r="G214" s="927"/>
      <c r="H214" s="928"/>
      <c r="I214" s="425"/>
      <c r="J214" s="319"/>
      <c r="K214" s="746" t="s">
        <v>3</v>
      </c>
      <c r="L214" s="355" t="s">
        <v>108</v>
      </c>
      <c r="M214" s="88"/>
      <c r="N214" s="315"/>
      <c r="O214" s="315"/>
      <c r="P214" s="315"/>
      <c r="Q214" s="316"/>
      <c r="R214" s="227"/>
      <c r="S214" s="892"/>
      <c r="T214" s="372"/>
      <c r="U214" s="926"/>
      <c r="V214" s="927"/>
      <c r="W214" s="927"/>
      <c r="X214" s="927"/>
      <c r="Y214" s="928"/>
      <c r="Z214" s="426"/>
      <c r="AA214" s="319"/>
      <c r="AB214" s="746" t="s">
        <v>3</v>
      </c>
      <c r="AC214" s="355" t="s">
        <v>108</v>
      </c>
      <c r="AD214" s="88"/>
      <c r="AE214" s="315"/>
      <c r="AF214" s="315"/>
      <c r="AG214" s="315"/>
      <c r="AH214" s="316"/>
      <c r="AI214" s="318"/>
      <c r="AJ214" s="896"/>
      <c r="AK214" s="319"/>
      <c r="AL214" s="746" t="s">
        <v>3</v>
      </c>
      <c r="AM214" s="355" t="s">
        <v>108</v>
      </c>
      <c r="AN214" s="88"/>
      <c r="AO214" s="315"/>
      <c r="AP214" s="315"/>
      <c r="AQ214" s="315"/>
      <c r="AR214" s="316"/>
      <c r="AS214" s="318"/>
      <c r="AT214" s="904"/>
      <c r="AU214" s="904"/>
      <c r="AV214" s="904"/>
      <c r="AW214" s="802"/>
      <c r="AX214" s="803"/>
    </row>
    <row r="215" spans="1:50" ht="19.5" customHeight="1">
      <c r="A215" s="1095"/>
      <c r="B215" s="973"/>
      <c r="C215" s="438"/>
      <c r="D215" s="883" t="s">
        <v>185</v>
      </c>
      <c r="E215" s="908"/>
      <c r="F215" s="908"/>
      <c r="G215" s="908"/>
      <c r="H215" s="909"/>
      <c r="I215" s="425"/>
      <c r="J215" s="319"/>
      <c r="K215" s="746" t="s">
        <v>2</v>
      </c>
      <c r="L215" s="342" t="s">
        <v>118</v>
      </c>
      <c r="M215" s="510"/>
      <c r="N215" s="889"/>
      <c r="O215" s="890"/>
      <c r="P215" s="435"/>
      <c r="Q215" s="316"/>
      <c r="R215" s="317"/>
      <c r="S215" s="892"/>
      <c r="T215" s="439"/>
      <c r="U215" s="883" t="s">
        <v>185</v>
      </c>
      <c r="V215" s="908"/>
      <c r="W215" s="908"/>
      <c r="X215" s="908"/>
      <c r="Y215" s="909"/>
      <c r="Z215" s="426"/>
      <c r="AA215" s="319"/>
      <c r="AB215" s="746" t="s">
        <v>3</v>
      </c>
      <c r="AC215" s="342" t="s">
        <v>118</v>
      </c>
      <c r="AD215" s="510"/>
      <c r="AE215" s="889"/>
      <c r="AF215" s="890"/>
      <c r="AG215" s="435"/>
      <c r="AH215" s="316"/>
      <c r="AI215" s="318"/>
      <c r="AJ215" s="896"/>
      <c r="AK215" s="319"/>
      <c r="AL215" s="746" t="s">
        <v>3</v>
      </c>
      <c r="AM215" s="342" t="s">
        <v>118</v>
      </c>
      <c r="AN215" s="510"/>
      <c r="AO215" s="889"/>
      <c r="AP215" s="890"/>
      <c r="AQ215" s="435"/>
      <c r="AR215" s="316"/>
      <c r="AS215" s="318"/>
      <c r="AT215" s="904"/>
      <c r="AU215" s="904"/>
      <c r="AV215" s="904"/>
      <c r="AW215" s="804"/>
      <c r="AX215" s="803"/>
    </row>
    <row r="216" spans="1:50" ht="19.5" customHeight="1">
      <c r="A216" s="1095"/>
      <c r="B216" s="973"/>
      <c r="C216" s="379"/>
      <c r="D216" s="910"/>
      <c r="E216" s="911"/>
      <c r="F216" s="911"/>
      <c r="G216" s="911"/>
      <c r="H216" s="912"/>
      <c r="I216" s="617"/>
      <c r="J216" s="264" t="s">
        <v>103</v>
      </c>
      <c r="K216" s="264"/>
      <c r="L216" s="343"/>
      <c r="M216" s="343"/>
      <c r="N216" s="264"/>
      <c r="O216" s="315"/>
      <c r="P216" s="463"/>
      <c r="Q216" s="316"/>
      <c r="R216" s="437"/>
      <c r="S216" s="892"/>
      <c r="T216" s="382"/>
      <c r="U216" s="910"/>
      <c r="V216" s="911"/>
      <c r="W216" s="911"/>
      <c r="X216" s="911"/>
      <c r="Y216" s="912"/>
      <c r="Z216" s="618"/>
      <c r="AA216" s="264" t="s">
        <v>103</v>
      </c>
      <c r="AB216" s="264"/>
      <c r="AC216" s="343"/>
      <c r="AD216" s="343"/>
      <c r="AE216" s="264"/>
      <c r="AF216" s="315"/>
      <c r="AG216" s="463"/>
      <c r="AH216" s="316"/>
      <c r="AI216" s="360"/>
      <c r="AJ216" s="896"/>
      <c r="AK216" s="264" t="s">
        <v>103</v>
      </c>
      <c r="AL216" s="264"/>
      <c r="AM216" s="343"/>
      <c r="AN216" s="343"/>
      <c r="AO216" s="264"/>
      <c r="AP216" s="315"/>
      <c r="AQ216" s="463"/>
      <c r="AR216" s="316"/>
      <c r="AS216" s="360"/>
      <c r="AT216" s="904"/>
      <c r="AU216" s="904"/>
      <c r="AV216" s="904"/>
      <c r="AW216" s="804"/>
      <c r="AX216" s="803"/>
    </row>
    <row r="217" spans="1:50" ht="19.5" customHeight="1">
      <c r="A217" s="1095"/>
      <c r="B217" s="973"/>
      <c r="C217" s="383"/>
      <c r="D217" s="883" t="s">
        <v>186</v>
      </c>
      <c r="E217" s="913"/>
      <c r="F217" s="913"/>
      <c r="G217" s="913"/>
      <c r="H217" s="914"/>
      <c r="I217" s="369"/>
      <c r="J217" s="744" t="s">
        <v>2</v>
      </c>
      <c r="K217" s="355" t="s">
        <v>91</v>
      </c>
      <c r="L217" s="356"/>
      <c r="M217" s="356"/>
      <c r="N217" s="315"/>
      <c r="O217" s="315"/>
      <c r="P217" s="88"/>
      <c r="Q217" s="316"/>
      <c r="R217" s="437">
        <f>_xlfn.IFS(AND(J217="□",J218="□"),0,AND(J217="☑",J218="□"),1,AND(J217="□",J218="☑"),2)</f>
        <v>1</v>
      </c>
      <c r="S217" s="892"/>
      <c r="T217" s="385"/>
      <c r="U217" s="883" t="s">
        <v>186</v>
      </c>
      <c r="V217" s="913"/>
      <c r="W217" s="913"/>
      <c r="X217" s="913"/>
      <c r="Y217" s="914"/>
      <c r="Z217" s="372"/>
      <c r="AA217" s="744" t="s">
        <v>3</v>
      </c>
      <c r="AB217" s="355" t="s">
        <v>91</v>
      </c>
      <c r="AC217" s="356"/>
      <c r="AD217" s="356"/>
      <c r="AE217" s="315"/>
      <c r="AF217" s="315"/>
      <c r="AG217" s="88"/>
      <c r="AH217" s="316"/>
      <c r="AI217" s="360">
        <f>_xlfn.IFS(AND(AA217="□",AA218="□"),0,AND(AA217="☑",AA218="□"),1,AND(AA217="□",AA218="☑"),2)</f>
        <v>0</v>
      </c>
      <c r="AJ217" s="896"/>
      <c r="AK217" s="746" t="s">
        <v>3</v>
      </c>
      <c r="AL217" s="355" t="s">
        <v>91</v>
      </c>
      <c r="AM217" s="356"/>
      <c r="AN217" s="356"/>
      <c r="AO217" s="315"/>
      <c r="AP217" s="315"/>
      <c r="AQ217" s="88"/>
      <c r="AR217" s="316"/>
      <c r="AS217" s="360">
        <f>_xlfn.IFS(AND(AK217="□",AK218="□"),0,AND(AK217="☑",AK218="□"),1,AND(AK217="□",AK218="☑"),2)</f>
        <v>0</v>
      </c>
      <c r="AT217" s="904"/>
      <c r="AU217" s="904"/>
      <c r="AV217" s="904"/>
      <c r="AW217" s="804"/>
      <c r="AX217" s="803"/>
    </row>
    <row r="218" spans="1:50" ht="19.5" customHeight="1">
      <c r="A218" s="1095"/>
      <c r="B218" s="973"/>
      <c r="C218" s="383"/>
      <c r="D218" s="915"/>
      <c r="E218" s="916"/>
      <c r="F218" s="916"/>
      <c r="G218" s="916"/>
      <c r="H218" s="917"/>
      <c r="I218" s="369"/>
      <c r="J218" s="744" t="s">
        <v>3</v>
      </c>
      <c r="K218" s="342" t="s">
        <v>92</v>
      </c>
      <c r="L218" s="343"/>
      <c r="M218" s="343"/>
      <c r="N218" s="88"/>
      <c r="O218" s="315"/>
      <c r="P218" s="315"/>
      <c r="Q218" s="316"/>
      <c r="R218" s="437"/>
      <c r="S218" s="892"/>
      <c r="T218" s="385"/>
      <c r="U218" s="915"/>
      <c r="V218" s="916"/>
      <c r="W218" s="916"/>
      <c r="X218" s="916"/>
      <c r="Y218" s="917"/>
      <c r="Z218" s="372"/>
      <c r="AA218" s="744" t="s">
        <v>3</v>
      </c>
      <c r="AB218" s="342" t="s">
        <v>92</v>
      </c>
      <c r="AC218" s="343"/>
      <c r="AD218" s="343"/>
      <c r="AE218" s="88"/>
      <c r="AF218" s="315"/>
      <c r="AG218" s="315"/>
      <c r="AH218" s="316"/>
      <c r="AI218" s="360"/>
      <c r="AJ218" s="896"/>
      <c r="AK218" s="746" t="s">
        <v>3</v>
      </c>
      <c r="AL218" s="342" t="s">
        <v>92</v>
      </c>
      <c r="AM218" s="343"/>
      <c r="AN218" s="343"/>
      <c r="AO218" s="88"/>
      <c r="AP218" s="315"/>
      <c r="AQ218" s="315"/>
      <c r="AR218" s="316"/>
      <c r="AS218" s="360"/>
      <c r="AT218" s="904"/>
      <c r="AU218" s="904"/>
      <c r="AV218" s="904"/>
      <c r="AW218" s="804"/>
      <c r="AX218" s="803"/>
    </row>
    <row r="219" spans="1:50" ht="19.5" customHeight="1">
      <c r="A219" s="1095"/>
      <c r="B219" s="973"/>
      <c r="C219" s="219"/>
      <c r="D219" s="219"/>
      <c r="E219" s="219"/>
      <c r="F219" s="219"/>
      <c r="G219" s="219"/>
      <c r="H219" s="219"/>
      <c r="I219" s="219"/>
      <c r="J219" s="263" t="s">
        <v>267</v>
      </c>
      <c r="K219" s="264"/>
      <c r="L219" s="320"/>
      <c r="M219" s="264"/>
      <c r="N219" s="315"/>
      <c r="O219" s="797" t="str">
        <f>IF(O220="","",IFERROR(IF(DATEDIF(O220,$K$14,"M")&lt;6,"レポート記入日から6ヵ月未満になっていませんか？",""),""))</f>
        <v/>
      </c>
      <c r="P219" s="315"/>
      <c r="Q219" s="316"/>
      <c r="R219" s="437"/>
      <c r="S219" s="892"/>
      <c r="T219" s="225"/>
      <c r="U219" s="225"/>
      <c r="V219" s="225"/>
      <c r="W219" s="225"/>
      <c r="X219" s="225"/>
      <c r="Y219" s="225"/>
      <c r="Z219" s="225"/>
      <c r="AA219" s="263" t="s">
        <v>267</v>
      </c>
      <c r="AB219" s="264"/>
      <c r="AC219" s="320"/>
      <c r="AD219" s="264"/>
      <c r="AE219" s="315"/>
      <c r="AF219" s="797" t="str">
        <f>IF(AF220="","",IFERROR(IF(DATEDIF(AF220,$K$14,"M")&lt;6,"レポート記入日から6ヵ月未満になっていませんか？",""),""))</f>
        <v/>
      </c>
      <c r="AG219" s="315"/>
      <c r="AH219" s="316"/>
      <c r="AI219" s="360"/>
      <c r="AJ219" s="896"/>
      <c r="AK219" s="264" t="s">
        <v>267</v>
      </c>
      <c r="AL219" s="264"/>
      <c r="AM219" s="320"/>
      <c r="AN219" s="264"/>
      <c r="AO219" s="315"/>
      <c r="AP219" s="797" t="str">
        <f>IF(AP220="","",IFERROR(IF(DATEDIF(AP220,$K$14,"M")&lt;6,"レポート記入日から6ヵ月未満になっていませんか？",""),""))</f>
        <v/>
      </c>
      <c r="AQ219" s="315"/>
      <c r="AR219" s="316"/>
      <c r="AS219" s="360"/>
      <c r="AT219" s="904"/>
      <c r="AU219" s="904"/>
      <c r="AV219" s="904"/>
      <c r="AW219" s="804"/>
      <c r="AX219" s="803"/>
    </row>
    <row r="220" spans="1:50" ht="18.95" customHeight="1">
      <c r="A220" s="1095"/>
      <c r="B220" s="973"/>
      <c r="C220" s="219"/>
      <c r="D220" s="219"/>
      <c r="E220" s="219"/>
      <c r="F220" s="219"/>
      <c r="G220" s="219"/>
      <c r="H220" s="219"/>
      <c r="I220" s="219"/>
      <c r="J220" s="744" t="s">
        <v>2</v>
      </c>
      <c r="K220" s="374" t="s">
        <v>96</v>
      </c>
      <c r="L220" s="266"/>
      <c r="M220" s="266"/>
      <c r="N220" s="512" t="s">
        <v>98</v>
      </c>
      <c r="O220" s="749"/>
      <c r="P220" s="315"/>
      <c r="Q220" s="316"/>
      <c r="R220" s="437">
        <f>_xlfn.IFS(AND(J220="□",J221="□",J222="□"),0,AND(J220="☑",J221="□",J222="□"),1,AND(J220="□",J221="☑",J222="□"),2,AND(J220="□",J221="□",J222="☑"),3)</f>
        <v>1</v>
      </c>
      <c r="S220" s="892"/>
      <c r="T220" s="225"/>
      <c r="U220" s="225"/>
      <c r="V220" s="225"/>
      <c r="W220" s="225"/>
      <c r="X220" s="225"/>
      <c r="Y220" s="225"/>
      <c r="Z220" s="225"/>
      <c r="AA220" s="744" t="s">
        <v>3</v>
      </c>
      <c r="AB220" s="374" t="s">
        <v>96</v>
      </c>
      <c r="AC220" s="266"/>
      <c r="AD220" s="266"/>
      <c r="AE220" s="512" t="s">
        <v>98</v>
      </c>
      <c r="AF220" s="749"/>
      <c r="AG220" s="315"/>
      <c r="AH220" s="316"/>
      <c r="AI220" s="360">
        <f>_xlfn.IFS(AND(AA220="□",AA221="□",AA222="□"),0,AND(AA220="☑",AA221="□",AA222="□"),1,AND(AA220="□",AA221="☑",AA222="□"),2,AND(AA220="□",AA221="□",AA222="☑"),3)</f>
        <v>0</v>
      </c>
      <c r="AJ220" s="896"/>
      <c r="AK220" s="746" t="s">
        <v>3</v>
      </c>
      <c r="AL220" s="374" t="s">
        <v>96</v>
      </c>
      <c r="AM220" s="266"/>
      <c r="AN220" s="266"/>
      <c r="AO220" s="512" t="s">
        <v>98</v>
      </c>
      <c r="AP220" s="749">
        <v>45603</v>
      </c>
      <c r="AQ220" s="315"/>
      <c r="AR220" s="316"/>
      <c r="AS220" s="360">
        <f>_xlfn.IFS(AND(AK220="□",AK221="□",AK222="□"),0,AND(AK220="☑",AK221="□",AK222="□"),1,AND(AK220="□",AK221="☑",AK222="□"),2,AND(AK220="□",AK221="□",AK222="☑"),3)</f>
        <v>0</v>
      </c>
      <c r="AT220" s="904"/>
      <c r="AU220" s="904"/>
      <c r="AV220" s="904"/>
      <c r="AW220" s="804"/>
      <c r="AX220" s="803"/>
    </row>
    <row r="221" spans="1:50" ht="18.95" customHeight="1">
      <c r="A221" s="1095"/>
      <c r="B221" s="973"/>
      <c r="C221" s="219"/>
      <c r="D221" s="219"/>
      <c r="E221" s="219"/>
      <c r="F221" s="219"/>
      <c r="G221" s="219"/>
      <c r="H221" s="219"/>
      <c r="I221" s="219"/>
      <c r="J221" s="744" t="s">
        <v>3</v>
      </c>
      <c r="K221" s="374" t="s">
        <v>94</v>
      </c>
      <c r="L221" s="266"/>
      <c r="M221" s="266"/>
      <c r="N221" s="380" t="s">
        <v>194</v>
      </c>
      <c r="O221" s="264"/>
      <c r="P221" s="315"/>
      <c r="Q221" s="316"/>
      <c r="R221" s="227"/>
      <c r="S221" s="892"/>
      <c r="T221" s="225"/>
      <c r="U221" s="225"/>
      <c r="V221" s="225"/>
      <c r="W221" s="225"/>
      <c r="X221" s="225"/>
      <c r="Y221" s="225"/>
      <c r="Z221" s="225"/>
      <c r="AA221" s="744" t="s">
        <v>3</v>
      </c>
      <c r="AB221" s="374" t="s">
        <v>94</v>
      </c>
      <c r="AC221" s="266"/>
      <c r="AD221" s="266"/>
      <c r="AE221" s="380" t="s">
        <v>194</v>
      </c>
      <c r="AF221" s="264"/>
      <c r="AG221" s="315"/>
      <c r="AH221" s="316"/>
      <c r="AI221" s="318"/>
      <c r="AJ221" s="896"/>
      <c r="AK221" s="746" t="s">
        <v>3</v>
      </c>
      <c r="AL221" s="374" t="s">
        <v>94</v>
      </c>
      <c r="AM221" s="266"/>
      <c r="AN221" s="266"/>
      <c r="AO221" s="380" t="s">
        <v>194</v>
      </c>
      <c r="AP221" s="264"/>
      <c r="AQ221" s="315"/>
      <c r="AR221" s="316"/>
      <c r="AS221" s="318"/>
      <c r="AT221" s="904"/>
      <c r="AU221" s="904"/>
      <c r="AV221" s="904"/>
      <c r="AW221" s="804"/>
      <c r="AX221" s="803"/>
    </row>
    <row r="222" spans="1:50" ht="18.95" customHeight="1">
      <c r="A222" s="1095"/>
      <c r="B222" s="973"/>
      <c r="C222" s="219"/>
      <c r="D222" s="219"/>
      <c r="E222" s="219"/>
      <c r="F222" s="219"/>
      <c r="G222" s="219"/>
      <c r="H222" s="219"/>
      <c r="I222" s="219"/>
      <c r="J222" s="744" t="s">
        <v>3</v>
      </c>
      <c r="K222" s="374" t="s">
        <v>33</v>
      </c>
      <c r="L222" s="266"/>
      <c r="M222" s="266"/>
      <c r="N222" s="264"/>
      <c r="O222" s="267"/>
      <c r="P222" s="315"/>
      <c r="Q222" s="316"/>
      <c r="R222" s="227"/>
      <c r="S222" s="892"/>
      <c r="T222" s="225"/>
      <c r="U222" s="225"/>
      <c r="V222" s="225"/>
      <c r="W222" s="225"/>
      <c r="X222" s="225"/>
      <c r="Y222" s="225"/>
      <c r="Z222" s="225"/>
      <c r="AA222" s="744" t="s">
        <v>3</v>
      </c>
      <c r="AB222" s="374" t="s">
        <v>33</v>
      </c>
      <c r="AC222" s="266"/>
      <c r="AD222" s="266"/>
      <c r="AE222" s="264"/>
      <c r="AF222" s="267"/>
      <c r="AG222" s="315"/>
      <c r="AH222" s="316"/>
      <c r="AI222" s="318"/>
      <c r="AJ222" s="896"/>
      <c r="AK222" s="746" t="s">
        <v>3</v>
      </c>
      <c r="AL222" s="374" t="s">
        <v>33</v>
      </c>
      <c r="AM222" s="266"/>
      <c r="AN222" s="266"/>
      <c r="AO222" s="264"/>
      <c r="AP222" s="267"/>
      <c r="AQ222" s="315"/>
      <c r="AR222" s="316"/>
      <c r="AS222" s="318"/>
      <c r="AT222" s="904"/>
      <c r="AU222" s="904"/>
      <c r="AV222" s="904"/>
      <c r="AW222" s="804"/>
      <c r="AX222" s="803"/>
    </row>
    <row r="223" spans="1:50" ht="19.5" customHeight="1">
      <c r="A223" s="1095"/>
      <c r="B223" s="973"/>
      <c r="C223" s="219"/>
      <c r="D223" s="219"/>
      <c r="E223" s="219"/>
      <c r="F223" s="219"/>
      <c r="G223" s="219"/>
      <c r="H223" s="219"/>
      <c r="I223" s="219"/>
      <c r="J223" s="386" t="s">
        <v>99</v>
      </c>
      <c r="K223" s="593"/>
      <c r="L223" s="265"/>
      <c r="M223" s="266"/>
      <c r="N223" s="264"/>
      <c r="O223" s="267"/>
      <c r="P223" s="267"/>
      <c r="Q223" s="268" t="str">
        <f>IF(ISNUMBER(Q224),"","必要項目が正しく選択されていません")</f>
        <v/>
      </c>
      <c r="R223" s="517"/>
      <c r="S223" s="892"/>
      <c r="T223" s="225"/>
      <c r="U223" s="225"/>
      <c r="V223" s="225"/>
      <c r="W223" s="225"/>
      <c r="X223" s="225"/>
      <c r="Y223" s="225"/>
      <c r="Z223" s="225"/>
      <c r="AA223" s="386" t="s">
        <v>235</v>
      </c>
      <c r="AB223" s="593"/>
      <c r="AC223" s="265"/>
      <c r="AD223" s="266"/>
      <c r="AE223" s="264"/>
      <c r="AF223" s="267"/>
      <c r="AG223" s="267"/>
      <c r="AH223" s="268" t="str">
        <f>IF(ISNUMBER(AH224),"","必要項目が正しく選択されていません")</f>
        <v/>
      </c>
      <c r="AI223" s="518"/>
      <c r="AJ223" s="896"/>
      <c r="AK223" s="387" t="s">
        <v>99</v>
      </c>
      <c r="AL223" s="593"/>
      <c r="AM223" s="265"/>
      <c r="AN223" s="266"/>
      <c r="AO223" s="264"/>
      <c r="AP223" s="267"/>
      <c r="AQ223" s="267"/>
      <c r="AR223" s="268" t="str">
        <f>IF(ISNUMBER(AR224),"","必要項目が正しく選択されていません")</f>
        <v/>
      </c>
      <c r="AS223" s="518"/>
      <c r="AT223" s="904"/>
      <c r="AU223" s="904"/>
      <c r="AV223" s="904"/>
      <c r="AW223" s="804"/>
      <c r="AX223" s="803"/>
    </row>
    <row r="224" spans="1:50" ht="37.5" customHeight="1">
      <c r="A224" s="1095"/>
      <c r="B224" s="973"/>
      <c r="C224" s="219"/>
      <c r="D224" s="219"/>
      <c r="E224" s="219"/>
      <c r="F224" s="219"/>
      <c r="G224" s="219"/>
      <c r="H224" s="219"/>
      <c r="I224" s="219"/>
      <c r="J224" s="314"/>
      <c r="K224" s="821"/>
      <c r="L224" s="821"/>
      <c r="M224" s="821"/>
      <c r="N224" s="821"/>
      <c r="O224" s="821"/>
      <c r="P224" s="267"/>
      <c r="Q224" s="272">
        <f>_xlfn.IFS(J207="☑",1,R210=0,1,AND(R210=11,R217=1,R220=1),3,AND(R210=11,R217=1,R220=2),2,AND(R210=11,R217=1,R220=3),1,AND(R210=11,R217=2,R220=1),2,AND(R210=11,R217=2,R220=2),2,AND(R210=11,R217=2,R220=3),1)</f>
        <v>3</v>
      </c>
      <c r="R224" s="519"/>
      <c r="S224" s="892"/>
      <c r="T224" s="225"/>
      <c r="U224" s="225"/>
      <c r="V224" s="225"/>
      <c r="W224" s="225"/>
      <c r="X224" s="225"/>
      <c r="Y224" s="225"/>
      <c r="Z224" s="225"/>
      <c r="AA224" s="314"/>
      <c r="AB224" s="894"/>
      <c r="AC224" s="894"/>
      <c r="AD224" s="894"/>
      <c r="AE224" s="894"/>
      <c r="AF224" s="894"/>
      <c r="AG224" s="267"/>
      <c r="AH224" s="577">
        <f>_xlfn.IFS(AA206="☑",Q224,AA207="☑",1,AI210=0,1,AND(AI210=11,AI217=1,AI220=1),3,AND(AI210=11,AI217=1,AI220=2),2,AND(AI210=11,AI217=1,AI220=3),1,AND(AI210=11,AI217=2,AI220=1),2,AND(AI210=11,AI217=2,AI220=2),2,AND(AI210=11,AI217=2,AI220=3),1)</f>
        <v>3</v>
      </c>
      <c r="AI224" s="519"/>
      <c r="AJ224" s="896"/>
      <c r="AK224" s="319"/>
      <c r="AL224" s="821"/>
      <c r="AM224" s="821"/>
      <c r="AN224" s="821"/>
      <c r="AO224" s="821"/>
      <c r="AP224" s="821"/>
      <c r="AQ224" s="267"/>
      <c r="AR224" s="272">
        <f>_xlfn.IFS(AK206="☑",Q224,AN206="☑",AH224,AK207="☑",1,AS210=0,1,AND(AS210=11,AS217=1,AS220=1),3,AND(AS210=11,AS217=1,AS220=2),2,AND(AS210=11,AS217=1,AS220=3),1,AND(AS210=11,AS217=2,AS220=1),2,AND(AS210=11,AS217=2,AS220=2),2,AND(AS210=11,AS217=2,AS220=3),1)</f>
        <v>3</v>
      </c>
      <c r="AS224" s="519"/>
      <c r="AT224" s="904"/>
      <c r="AU224" s="904"/>
      <c r="AV224" s="904"/>
      <c r="AW224" s="804"/>
      <c r="AX224" s="803"/>
    </row>
    <row r="225" spans="1:50" ht="15.75" customHeight="1">
      <c r="A225" s="1095"/>
      <c r="B225" s="973"/>
      <c r="C225" s="219"/>
      <c r="D225" s="219"/>
      <c r="E225" s="219"/>
      <c r="F225" s="219"/>
      <c r="G225" s="219"/>
      <c r="H225" s="219"/>
      <c r="I225" s="219"/>
      <c r="J225" s="314"/>
      <c r="K225" s="619"/>
      <c r="L225" s="620"/>
      <c r="M225" s="620"/>
      <c r="N225" s="320"/>
      <c r="O225" s="320"/>
      <c r="P225" s="320"/>
      <c r="Q225" s="276" t="s">
        <v>1</v>
      </c>
      <c r="R225" s="415"/>
      <c r="S225" s="892"/>
      <c r="T225" s="225"/>
      <c r="U225" s="225"/>
      <c r="V225" s="225"/>
      <c r="W225" s="225"/>
      <c r="X225" s="225"/>
      <c r="Y225" s="225"/>
      <c r="Z225" s="225"/>
      <c r="AA225" s="314"/>
      <c r="AB225" s="619"/>
      <c r="AC225" s="620"/>
      <c r="AD225" s="620"/>
      <c r="AE225" s="320"/>
      <c r="AF225" s="320"/>
      <c r="AG225" s="320"/>
      <c r="AH225" s="621" t="s">
        <v>1</v>
      </c>
      <c r="AI225" s="415"/>
      <c r="AJ225" s="897"/>
      <c r="AK225" s="319"/>
      <c r="AL225" s="619"/>
      <c r="AM225" s="620"/>
      <c r="AN225" s="620"/>
      <c r="AO225" s="320"/>
      <c r="AP225" s="320"/>
      <c r="AQ225" s="320"/>
      <c r="AR225" s="622" t="s">
        <v>1</v>
      </c>
      <c r="AS225" s="415"/>
      <c r="AT225" s="905"/>
      <c r="AU225" s="905"/>
      <c r="AV225" s="905"/>
      <c r="AW225" s="623"/>
      <c r="AX225" s="624"/>
    </row>
    <row r="226" spans="1:50" ht="29.25" customHeight="1">
      <c r="A226" s="1095"/>
      <c r="B226" s="1084" t="s">
        <v>84</v>
      </c>
      <c r="C226" s="1082" t="s">
        <v>250</v>
      </c>
      <c r="D226" s="1079"/>
      <c r="E226" s="1079"/>
      <c r="F226" s="1079"/>
      <c r="G226" s="1079"/>
      <c r="H226" s="1079"/>
      <c r="I226" s="1079"/>
      <c r="J226" s="549"/>
      <c r="K226" s="550"/>
      <c r="L226" s="452"/>
      <c r="M226" s="452"/>
      <c r="N226" s="452"/>
      <c r="O226" s="452"/>
      <c r="P226" s="452"/>
      <c r="Q226" s="525"/>
      <c r="R226" s="625"/>
      <c r="S226" s="945" t="s">
        <v>84</v>
      </c>
      <c r="T226" s="918" t="s">
        <v>40</v>
      </c>
      <c r="U226" s="919"/>
      <c r="V226" s="919"/>
      <c r="W226" s="919"/>
      <c r="X226" s="919"/>
      <c r="Y226" s="919"/>
      <c r="Z226" s="920"/>
      <c r="AA226" s="757" t="s">
        <v>2</v>
      </c>
      <c r="AB226" s="223" t="s">
        <v>195</v>
      </c>
      <c r="AC226" s="224"/>
      <c r="AD226" s="224"/>
      <c r="AE226" s="224"/>
      <c r="AF226" s="224"/>
      <c r="AG226" s="224"/>
      <c r="AH226" s="551"/>
      <c r="AI226" s="626"/>
      <c r="AJ226" s="931" t="s">
        <v>289</v>
      </c>
      <c r="AK226" s="757" t="s">
        <v>3</v>
      </c>
      <c r="AL226" s="223" t="s">
        <v>195</v>
      </c>
      <c r="AM226" s="286"/>
      <c r="AN226" s="766" t="s">
        <v>2</v>
      </c>
      <c r="AO226" s="312" t="s">
        <v>221</v>
      </c>
      <c r="AP226" s="224"/>
      <c r="AQ226" s="224"/>
      <c r="AR226" s="551"/>
      <c r="AS226" s="627"/>
      <c r="AT226" s="460"/>
      <c r="AU226" s="460"/>
      <c r="AV226" s="553"/>
      <c r="AW226" s="628"/>
      <c r="AX226" s="629"/>
    </row>
    <row r="227" spans="1:50" ht="29.25" customHeight="1">
      <c r="A227" s="1095"/>
      <c r="B227" s="973"/>
      <c r="C227" s="978"/>
      <c r="D227" s="978"/>
      <c r="E227" s="978"/>
      <c r="F227" s="978"/>
      <c r="G227" s="978"/>
      <c r="H227" s="978"/>
      <c r="I227" s="978"/>
      <c r="J227" s="750" t="s">
        <v>3</v>
      </c>
      <c r="K227" s="588" t="str">
        <f>IF(K13="銀の認定【新規】","取組無し、または添付資料無し（初回のみ　※添付資料ない場合は採点対象外）","取組無し")</f>
        <v>取組無し</v>
      </c>
      <c r="L227" s="589"/>
      <c r="M227" s="611"/>
      <c r="N227" s="590"/>
      <c r="O227" s="590"/>
      <c r="P227" s="590"/>
      <c r="Q227" s="591"/>
      <c r="R227" s="317"/>
      <c r="S227" s="892"/>
      <c r="T227" s="921"/>
      <c r="U227" s="921"/>
      <c r="V227" s="921"/>
      <c r="W227" s="921"/>
      <c r="X227" s="921"/>
      <c r="Y227" s="921"/>
      <c r="Z227" s="922"/>
      <c r="AA227" s="750" t="s">
        <v>3</v>
      </c>
      <c r="AB227" s="588" t="str">
        <f>IF(K13="銀の認定【新規】","取組無し、または添付資料無し（初回のみ　※添付資料ない場合は採点対象外）","取組無し")</f>
        <v>取組無し</v>
      </c>
      <c r="AC227" s="589"/>
      <c r="AD227" s="611"/>
      <c r="AE227" s="590"/>
      <c r="AF227" s="590"/>
      <c r="AG227" s="590"/>
      <c r="AH227" s="591"/>
      <c r="AI227" s="318"/>
      <c r="AJ227" s="932"/>
      <c r="AK227" s="771" t="s">
        <v>3</v>
      </c>
      <c r="AL227" s="588" t="str">
        <f>IF(K13="銀の認定【新規】","取組無し、または添付資料無し（初回のみ　※添付資料ない場合は採点対象外）","取組無し")</f>
        <v>取組無し</v>
      </c>
      <c r="AM227" s="589"/>
      <c r="AN227" s="611"/>
      <c r="AO227" s="590"/>
      <c r="AP227" s="590"/>
      <c r="AQ227" s="590"/>
      <c r="AR227" s="591"/>
      <c r="AS227" s="318"/>
      <c r="AT227" s="904">
        <f>Q244</f>
        <v>3</v>
      </c>
      <c r="AU227" s="904">
        <f>AH244</f>
        <v>3</v>
      </c>
      <c r="AV227" s="904">
        <f>AR244</f>
        <v>3</v>
      </c>
      <c r="AW227" s="816" t="s">
        <v>422</v>
      </c>
      <c r="AX227" s="817"/>
    </row>
    <row r="228" spans="1:50" ht="19.5" customHeight="1">
      <c r="A228" s="1095"/>
      <c r="B228" s="973"/>
      <c r="C228" s="978"/>
      <c r="D228" s="978"/>
      <c r="E228" s="978"/>
      <c r="F228" s="978"/>
      <c r="G228" s="978"/>
      <c r="H228" s="978"/>
      <c r="I228" s="978"/>
      <c r="J228" s="848" t="s">
        <v>97</v>
      </c>
      <c r="K228" s="835"/>
      <c r="L228" s="835"/>
      <c r="M228" s="320"/>
      <c r="N228" s="315"/>
      <c r="O228" s="315"/>
      <c r="P228" s="315"/>
      <c r="Q228" s="316"/>
      <c r="R228" s="227"/>
      <c r="S228" s="892"/>
      <c r="T228" s="921"/>
      <c r="U228" s="921"/>
      <c r="V228" s="921"/>
      <c r="W228" s="921"/>
      <c r="X228" s="921"/>
      <c r="Y228" s="921"/>
      <c r="Z228" s="922"/>
      <c r="AA228" s="835" t="s">
        <v>97</v>
      </c>
      <c r="AB228" s="835"/>
      <c r="AC228" s="835"/>
      <c r="AD228" s="320"/>
      <c r="AE228" s="315"/>
      <c r="AF228" s="315"/>
      <c r="AG228" s="315"/>
      <c r="AH228" s="316"/>
      <c r="AI228" s="318"/>
      <c r="AJ228" s="932"/>
      <c r="AK228" s="835" t="s">
        <v>97</v>
      </c>
      <c r="AL228" s="835"/>
      <c r="AM228" s="835"/>
      <c r="AN228" s="320"/>
      <c r="AO228" s="315"/>
      <c r="AP228" s="315"/>
      <c r="AQ228" s="315"/>
      <c r="AR228" s="316"/>
      <c r="AS228" s="318"/>
      <c r="AT228" s="904"/>
      <c r="AU228" s="904"/>
      <c r="AV228" s="904"/>
      <c r="AW228" s="809"/>
      <c r="AX228" s="810"/>
    </row>
    <row r="229" spans="1:50" ht="19.5" customHeight="1">
      <c r="A229" s="1095"/>
      <c r="B229" s="973"/>
      <c r="C229" s="978"/>
      <c r="D229" s="978"/>
      <c r="E229" s="978"/>
      <c r="F229" s="978"/>
      <c r="G229" s="978"/>
      <c r="H229" s="978"/>
      <c r="I229" s="978"/>
      <c r="J229" s="744" t="s">
        <v>2</v>
      </c>
      <c r="K229" s="240" t="s">
        <v>137</v>
      </c>
      <c r="L229" s="240"/>
      <c r="N229" s="315"/>
      <c r="O229" s="315"/>
      <c r="P229" s="315"/>
      <c r="Q229" s="316"/>
      <c r="R229" s="227"/>
      <c r="S229" s="892"/>
      <c r="T229" s="921"/>
      <c r="U229" s="921"/>
      <c r="V229" s="921"/>
      <c r="W229" s="921"/>
      <c r="X229" s="921"/>
      <c r="Y229" s="921"/>
      <c r="Z229" s="922"/>
      <c r="AA229" s="746" t="s">
        <v>3</v>
      </c>
      <c r="AB229" s="240" t="s">
        <v>137</v>
      </c>
      <c r="AC229" s="240"/>
      <c r="AD229" s="90"/>
      <c r="AE229" s="315"/>
      <c r="AF229" s="315"/>
      <c r="AG229" s="315"/>
      <c r="AH229" s="316"/>
      <c r="AI229" s="318"/>
      <c r="AJ229" s="932"/>
      <c r="AK229" s="746" t="s">
        <v>3</v>
      </c>
      <c r="AL229" s="240" t="s">
        <v>137</v>
      </c>
      <c r="AM229" s="240"/>
      <c r="AN229" s="90"/>
      <c r="AO229" s="315"/>
      <c r="AP229" s="315"/>
      <c r="AQ229" s="315"/>
      <c r="AR229" s="316"/>
      <c r="AS229" s="318"/>
      <c r="AT229" s="904"/>
      <c r="AU229" s="904"/>
      <c r="AV229" s="904"/>
      <c r="AW229" s="811"/>
      <c r="AX229" s="812"/>
    </row>
    <row r="230" spans="1:50" ht="19.5" customHeight="1">
      <c r="A230" s="1095"/>
      <c r="B230" s="973"/>
      <c r="C230" s="978"/>
      <c r="D230" s="978"/>
      <c r="E230" s="978"/>
      <c r="F230" s="978"/>
      <c r="G230" s="978"/>
      <c r="H230" s="978"/>
      <c r="I230" s="978"/>
      <c r="J230" s="314"/>
      <c r="K230" s="612" t="s">
        <v>122</v>
      </c>
      <c r="L230" s="240"/>
      <c r="N230" s="315"/>
      <c r="O230" s="315"/>
      <c r="P230" s="315"/>
      <c r="Q230" s="316"/>
      <c r="R230" s="423">
        <f>_xlfn.IFS(J229="□",0,J229="☑",11)</f>
        <v>11</v>
      </c>
      <c r="S230" s="892"/>
      <c r="T230" s="921"/>
      <c r="U230" s="921"/>
      <c r="V230" s="921"/>
      <c r="W230" s="921"/>
      <c r="X230" s="921"/>
      <c r="Y230" s="921"/>
      <c r="Z230" s="922"/>
      <c r="AA230" s="319"/>
      <c r="AB230" s="612" t="s">
        <v>122</v>
      </c>
      <c r="AC230" s="240"/>
      <c r="AD230" s="90"/>
      <c r="AE230" s="315"/>
      <c r="AF230" s="315"/>
      <c r="AG230" s="315"/>
      <c r="AH230" s="316"/>
      <c r="AI230" s="326">
        <f>_xlfn.IFS(AA229="□",0,AA229="☑",11)</f>
        <v>0</v>
      </c>
      <c r="AJ230" s="932"/>
      <c r="AK230" s="319"/>
      <c r="AL230" s="612" t="s">
        <v>122</v>
      </c>
      <c r="AM230" s="240"/>
      <c r="AN230" s="90"/>
      <c r="AO230" s="315"/>
      <c r="AP230" s="315"/>
      <c r="AQ230" s="315"/>
      <c r="AR230" s="316"/>
      <c r="AS230" s="326">
        <f>_xlfn.IFS(AK229="□",0,AK229="☑",11)</f>
        <v>0</v>
      </c>
      <c r="AT230" s="904"/>
      <c r="AU230" s="904"/>
      <c r="AV230" s="904"/>
      <c r="AW230" s="811"/>
      <c r="AX230" s="812"/>
    </row>
    <row r="231" spans="1:50" ht="19.5" customHeight="1">
      <c r="A231" s="1095"/>
      <c r="B231" s="973"/>
      <c r="C231" s="978"/>
      <c r="D231" s="978"/>
      <c r="E231" s="978"/>
      <c r="F231" s="978"/>
      <c r="G231" s="978"/>
      <c r="H231" s="978"/>
      <c r="I231" s="978"/>
      <c r="J231" s="314"/>
      <c r="K231" s="746" t="s">
        <v>3</v>
      </c>
      <c r="L231" s="355" t="s">
        <v>109</v>
      </c>
      <c r="M231" s="315"/>
      <c r="N231" s="315"/>
      <c r="O231" s="315"/>
      <c r="P231" s="315"/>
      <c r="Q231" s="316"/>
      <c r="R231" s="613"/>
      <c r="S231" s="892"/>
      <c r="T231" s="921"/>
      <c r="U231" s="921"/>
      <c r="V231" s="921"/>
      <c r="W231" s="921"/>
      <c r="X231" s="921"/>
      <c r="Y231" s="921"/>
      <c r="Z231" s="922"/>
      <c r="AA231" s="319"/>
      <c r="AB231" s="746" t="s">
        <v>3</v>
      </c>
      <c r="AC231" s="355" t="s">
        <v>109</v>
      </c>
      <c r="AD231" s="315"/>
      <c r="AE231" s="315"/>
      <c r="AF231" s="315"/>
      <c r="AG231" s="315"/>
      <c r="AH231" s="316"/>
      <c r="AI231" s="614"/>
      <c r="AJ231" s="932"/>
      <c r="AK231" s="319"/>
      <c r="AL231" s="746" t="s">
        <v>3</v>
      </c>
      <c r="AM231" s="355" t="s">
        <v>109</v>
      </c>
      <c r="AN231" s="315"/>
      <c r="AO231" s="315"/>
      <c r="AP231" s="315"/>
      <c r="AQ231" s="315"/>
      <c r="AR231" s="316"/>
      <c r="AS231" s="614"/>
      <c r="AT231" s="904"/>
      <c r="AU231" s="904"/>
      <c r="AV231" s="904"/>
      <c r="AW231" s="811"/>
      <c r="AX231" s="812"/>
    </row>
    <row r="232" spans="1:50" ht="19.5" customHeight="1">
      <c r="A232" s="1095"/>
      <c r="B232" s="973"/>
      <c r="C232" s="369"/>
      <c r="D232" s="369"/>
      <c r="E232" s="369"/>
      <c r="F232" s="369"/>
      <c r="G232" s="369"/>
      <c r="H232" s="369"/>
      <c r="I232" s="425"/>
      <c r="J232" s="314"/>
      <c r="K232" s="746" t="s">
        <v>3</v>
      </c>
      <c r="L232" s="355" t="s">
        <v>110</v>
      </c>
      <c r="N232" s="315"/>
      <c r="O232" s="315"/>
      <c r="P232" s="315"/>
      <c r="Q232" s="316"/>
      <c r="R232" s="613"/>
      <c r="S232" s="892"/>
      <c r="T232" s="372"/>
      <c r="U232" s="372"/>
      <c r="V232" s="372"/>
      <c r="W232" s="372"/>
      <c r="X232" s="372"/>
      <c r="Y232" s="372"/>
      <c r="Z232" s="426"/>
      <c r="AA232" s="314"/>
      <c r="AB232" s="746" t="s">
        <v>3</v>
      </c>
      <c r="AC232" s="355" t="s">
        <v>110</v>
      </c>
      <c r="AD232" s="90"/>
      <c r="AE232" s="315"/>
      <c r="AF232" s="315"/>
      <c r="AG232" s="315"/>
      <c r="AH232" s="316"/>
      <c r="AI232" s="614"/>
      <c r="AJ232" s="932"/>
      <c r="AK232" s="319"/>
      <c r="AL232" s="746" t="s">
        <v>3</v>
      </c>
      <c r="AM232" s="355" t="s">
        <v>110</v>
      </c>
      <c r="AN232" s="90"/>
      <c r="AO232" s="315"/>
      <c r="AP232" s="315"/>
      <c r="AQ232" s="315"/>
      <c r="AR232" s="316"/>
      <c r="AS232" s="614"/>
      <c r="AT232" s="904"/>
      <c r="AU232" s="904"/>
      <c r="AV232" s="904"/>
      <c r="AW232" s="811"/>
      <c r="AX232" s="812"/>
    </row>
    <row r="233" spans="1:50" ht="19.5" customHeight="1">
      <c r="A233" s="1095"/>
      <c r="B233" s="973"/>
      <c r="C233" s="369"/>
      <c r="D233" s="923" t="s">
        <v>190</v>
      </c>
      <c r="E233" s="924"/>
      <c r="F233" s="924"/>
      <c r="G233" s="924"/>
      <c r="H233" s="925"/>
      <c r="I233" s="425"/>
      <c r="J233" s="314"/>
      <c r="K233" s="746" t="s">
        <v>3</v>
      </c>
      <c r="L233" s="355" t="s">
        <v>18</v>
      </c>
      <c r="N233" s="315"/>
      <c r="O233" s="315"/>
      <c r="P233" s="315"/>
      <c r="Q233" s="316"/>
      <c r="R233" s="613"/>
      <c r="S233" s="892"/>
      <c r="T233" s="372"/>
      <c r="U233" s="923" t="s">
        <v>190</v>
      </c>
      <c r="V233" s="924"/>
      <c r="W233" s="924"/>
      <c r="X233" s="924"/>
      <c r="Y233" s="925"/>
      <c r="Z233" s="426"/>
      <c r="AA233" s="314"/>
      <c r="AB233" s="746" t="s">
        <v>3</v>
      </c>
      <c r="AC233" s="355" t="s">
        <v>18</v>
      </c>
      <c r="AD233" s="90"/>
      <c r="AE233" s="315"/>
      <c r="AF233" s="315"/>
      <c r="AG233" s="315"/>
      <c r="AH233" s="316"/>
      <c r="AI233" s="614"/>
      <c r="AJ233" s="932"/>
      <c r="AK233" s="319"/>
      <c r="AL233" s="746" t="s">
        <v>3</v>
      </c>
      <c r="AM233" s="355" t="s">
        <v>18</v>
      </c>
      <c r="AN233" s="90"/>
      <c r="AO233" s="315"/>
      <c r="AP233" s="315"/>
      <c r="AQ233" s="315"/>
      <c r="AR233" s="316"/>
      <c r="AS233" s="614"/>
      <c r="AT233" s="904"/>
      <c r="AU233" s="904"/>
      <c r="AV233" s="904"/>
      <c r="AW233" s="571"/>
      <c r="AX233" s="572"/>
    </row>
    <row r="234" spans="1:50" ht="19.5" customHeight="1">
      <c r="A234" s="1095"/>
      <c r="B234" s="973"/>
      <c r="C234" s="369"/>
      <c r="D234" s="926"/>
      <c r="E234" s="927"/>
      <c r="F234" s="927"/>
      <c r="G234" s="927"/>
      <c r="H234" s="928"/>
      <c r="I234" s="425"/>
      <c r="J234" s="314"/>
      <c r="K234" s="746" t="s">
        <v>3</v>
      </c>
      <c r="L234" s="355" t="s">
        <v>111</v>
      </c>
      <c r="M234" s="88"/>
      <c r="N234" s="315"/>
      <c r="O234" s="315"/>
      <c r="P234" s="315"/>
      <c r="Q234" s="316"/>
      <c r="R234" s="227"/>
      <c r="S234" s="892"/>
      <c r="T234" s="372"/>
      <c r="U234" s="926"/>
      <c r="V234" s="927"/>
      <c r="W234" s="927"/>
      <c r="X234" s="927"/>
      <c r="Y234" s="928"/>
      <c r="Z234" s="426"/>
      <c r="AA234" s="314"/>
      <c r="AB234" s="746" t="s">
        <v>3</v>
      </c>
      <c r="AC234" s="355" t="s">
        <v>111</v>
      </c>
      <c r="AD234" s="88"/>
      <c r="AE234" s="315"/>
      <c r="AF234" s="315"/>
      <c r="AG234" s="315"/>
      <c r="AH234" s="316"/>
      <c r="AI234" s="318"/>
      <c r="AJ234" s="932"/>
      <c r="AK234" s="319"/>
      <c r="AL234" s="746" t="s">
        <v>3</v>
      </c>
      <c r="AM234" s="355" t="s">
        <v>111</v>
      </c>
      <c r="AN234" s="88"/>
      <c r="AO234" s="315"/>
      <c r="AP234" s="315"/>
      <c r="AQ234" s="315"/>
      <c r="AR234" s="316"/>
      <c r="AS234" s="318"/>
      <c r="AT234" s="904"/>
      <c r="AU234" s="904"/>
      <c r="AV234" s="904"/>
      <c r="AW234" s="802"/>
      <c r="AX234" s="803"/>
    </row>
    <row r="235" spans="1:50" ht="19.5" customHeight="1">
      <c r="A235" s="1095"/>
      <c r="B235" s="973"/>
      <c r="C235" s="438"/>
      <c r="D235" s="883" t="s">
        <v>185</v>
      </c>
      <c r="E235" s="908"/>
      <c r="F235" s="908"/>
      <c r="G235" s="908"/>
      <c r="H235" s="909"/>
      <c r="I235" s="369"/>
      <c r="J235" s="314"/>
      <c r="K235" s="746" t="s">
        <v>3</v>
      </c>
      <c r="L235" s="342" t="s">
        <v>118</v>
      </c>
      <c r="M235" s="510"/>
      <c r="N235" s="889"/>
      <c r="O235" s="890"/>
      <c r="P235" s="315"/>
      <c r="Q235" s="316"/>
      <c r="R235" s="227"/>
      <c r="S235" s="892"/>
      <c r="T235" s="439"/>
      <c r="U235" s="883" t="s">
        <v>185</v>
      </c>
      <c r="V235" s="908"/>
      <c r="W235" s="908"/>
      <c r="X235" s="908"/>
      <c r="Y235" s="909"/>
      <c r="Z235" s="372"/>
      <c r="AA235" s="314"/>
      <c r="AB235" s="746" t="s">
        <v>3</v>
      </c>
      <c r="AC235" s="342" t="s">
        <v>118</v>
      </c>
      <c r="AD235" s="510"/>
      <c r="AE235" s="889"/>
      <c r="AF235" s="890"/>
      <c r="AG235" s="315"/>
      <c r="AH235" s="316"/>
      <c r="AI235" s="318"/>
      <c r="AJ235" s="932"/>
      <c r="AK235" s="319"/>
      <c r="AL235" s="746" t="s">
        <v>3</v>
      </c>
      <c r="AM235" s="342" t="s">
        <v>118</v>
      </c>
      <c r="AN235" s="510"/>
      <c r="AO235" s="889"/>
      <c r="AP235" s="890"/>
      <c r="AQ235" s="315"/>
      <c r="AR235" s="316"/>
      <c r="AS235" s="318"/>
      <c r="AT235" s="904"/>
      <c r="AU235" s="904"/>
      <c r="AV235" s="904"/>
      <c r="AW235" s="804"/>
      <c r="AX235" s="803"/>
    </row>
    <row r="236" spans="1:50" ht="19.5" customHeight="1">
      <c r="A236" s="1095"/>
      <c r="B236" s="973"/>
      <c r="C236" s="379"/>
      <c r="D236" s="910"/>
      <c r="E236" s="911"/>
      <c r="F236" s="911"/>
      <c r="G236" s="911"/>
      <c r="H236" s="912"/>
      <c r="I236" s="364"/>
      <c r="J236" s="263" t="s">
        <v>191</v>
      </c>
      <c r="K236" s="264"/>
      <c r="L236" s="343"/>
      <c r="M236" s="343"/>
      <c r="N236" s="264"/>
      <c r="O236" s="315"/>
      <c r="P236" s="463"/>
      <c r="Q236" s="316"/>
      <c r="R236" s="437"/>
      <c r="S236" s="892"/>
      <c r="T236" s="382"/>
      <c r="U236" s="910"/>
      <c r="V236" s="911"/>
      <c r="W236" s="911"/>
      <c r="X236" s="911"/>
      <c r="Y236" s="912"/>
      <c r="Z236" s="368"/>
      <c r="AA236" s="263" t="s">
        <v>191</v>
      </c>
      <c r="AB236" s="264"/>
      <c r="AC236" s="343"/>
      <c r="AD236" s="343"/>
      <c r="AE236" s="264"/>
      <c r="AF236" s="315"/>
      <c r="AG236" s="463"/>
      <c r="AH236" s="316"/>
      <c r="AI236" s="360"/>
      <c r="AJ236" s="932"/>
      <c r="AK236" s="264" t="s">
        <v>191</v>
      </c>
      <c r="AL236" s="264"/>
      <c r="AM236" s="343"/>
      <c r="AN236" s="343"/>
      <c r="AO236" s="264"/>
      <c r="AP236" s="315"/>
      <c r="AQ236" s="463"/>
      <c r="AR236" s="316"/>
      <c r="AS236" s="360"/>
      <c r="AT236" s="904"/>
      <c r="AU236" s="904"/>
      <c r="AV236" s="904"/>
      <c r="AW236" s="804"/>
      <c r="AX236" s="803"/>
    </row>
    <row r="237" spans="1:50" ht="19.5" customHeight="1">
      <c r="A237" s="1095"/>
      <c r="B237" s="973"/>
      <c r="C237" s="383"/>
      <c r="D237" s="883" t="s">
        <v>186</v>
      </c>
      <c r="E237" s="913"/>
      <c r="F237" s="913"/>
      <c r="G237" s="913"/>
      <c r="H237" s="914"/>
      <c r="I237" s="369"/>
      <c r="J237" s="744" t="s">
        <v>2</v>
      </c>
      <c r="K237" s="355" t="s">
        <v>91</v>
      </c>
      <c r="L237" s="356"/>
      <c r="M237" s="356"/>
      <c r="N237" s="315"/>
      <c r="O237" s="315"/>
      <c r="P237" s="88"/>
      <c r="Q237" s="316"/>
      <c r="R237" s="437">
        <f>_xlfn.IFS(AND(J237="□",J238="□"),0,AND(J237="☑",J238="□"),1,AND(J237="□",J238="☑"),2)</f>
        <v>1</v>
      </c>
      <c r="S237" s="892"/>
      <c r="T237" s="385"/>
      <c r="U237" s="883" t="s">
        <v>186</v>
      </c>
      <c r="V237" s="913"/>
      <c r="W237" s="913"/>
      <c r="X237" s="913"/>
      <c r="Y237" s="914"/>
      <c r="Z237" s="372"/>
      <c r="AA237" s="744" t="s">
        <v>3</v>
      </c>
      <c r="AB237" s="355" t="s">
        <v>91</v>
      </c>
      <c r="AC237" s="356"/>
      <c r="AD237" s="356"/>
      <c r="AE237" s="315"/>
      <c r="AF237" s="315"/>
      <c r="AG237" s="88"/>
      <c r="AH237" s="316"/>
      <c r="AI237" s="360">
        <f>_xlfn.IFS(AND(AA237="□",AA238="□"),0,AND(AA237="☑",AA238="□"),1,AND(AA237="□",AA238="☑"),2)</f>
        <v>0</v>
      </c>
      <c r="AJ237" s="932"/>
      <c r="AK237" s="770" t="s">
        <v>3</v>
      </c>
      <c r="AL237" s="355" t="s">
        <v>91</v>
      </c>
      <c r="AM237" s="356"/>
      <c r="AN237" s="356"/>
      <c r="AO237" s="315"/>
      <c r="AP237" s="315"/>
      <c r="AQ237" s="88"/>
      <c r="AR237" s="316"/>
      <c r="AS237" s="360">
        <f>_xlfn.IFS(AND(AK237="□",AK238="□"),0,AND(AK237="☑",AK238="□"),1,AND(AK237="□",AK238="☑"),2)</f>
        <v>0</v>
      </c>
      <c r="AT237" s="904"/>
      <c r="AU237" s="904"/>
      <c r="AV237" s="904"/>
      <c r="AW237" s="804"/>
      <c r="AX237" s="803"/>
    </row>
    <row r="238" spans="1:50" ht="19.5" customHeight="1">
      <c r="A238" s="1095"/>
      <c r="B238" s="973"/>
      <c r="C238" s="383"/>
      <c r="D238" s="915"/>
      <c r="E238" s="916"/>
      <c r="F238" s="916"/>
      <c r="G238" s="916"/>
      <c r="H238" s="917"/>
      <c r="I238" s="369"/>
      <c r="J238" s="744" t="s">
        <v>3</v>
      </c>
      <c r="K238" s="342" t="s">
        <v>92</v>
      </c>
      <c r="L238" s="343"/>
      <c r="M238" s="343"/>
      <c r="N238" s="88"/>
      <c r="O238" s="315"/>
      <c r="P238" s="315"/>
      <c r="Q238" s="316"/>
      <c r="R238" s="437"/>
      <c r="S238" s="892"/>
      <c r="T238" s="385"/>
      <c r="U238" s="915"/>
      <c r="V238" s="916"/>
      <c r="W238" s="916"/>
      <c r="X238" s="916"/>
      <c r="Y238" s="917"/>
      <c r="Z238" s="372"/>
      <c r="AA238" s="744" t="s">
        <v>3</v>
      </c>
      <c r="AB238" s="342" t="s">
        <v>92</v>
      </c>
      <c r="AC238" s="343"/>
      <c r="AD238" s="343"/>
      <c r="AE238" s="88"/>
      <c r="AF238" s="315"/>
      <c r="AG238" s="315"/>
      <c r="AH238" s="316"/>
      <c r="AI238" s="360"/>
      <c r="AJ238" s="932"/>
      <c r="AK238" s="746" t="s">
        <v>3</v>
      </c>
      <c r="AL238" s="342" t="s">
        <v>92</v>
      </c>
      <c r="AM238" s="343"/>
      <c r="AN238" s="343"/>
      <c r="AO238" s="88"/>
      <c r="AP238" s="315"/>
      <c r="AQ238" s="315"/>
      <c r="AR238" s="316"/>
      <c r="AS238" s="360"/>
      <c r="AT238" s="904"/>
      <c r="AU238" s="904"/>
      <c r="AV238" s="904"/>
      <c r="AW238" s="804"/>
      <c r="AX238" s="803"/>
    </row>
    <row r="239" spans="1:50" ht="19.5" customHeight="1">
      <c r="A239" s="1095"/>
      <c r="B239" s="973"/>
      <c r="C239" s="219"/>
      <c r="D239" s="219"/>
      <c r="E239" s="219"/>
      <c r="F239" s="219"/>
      <c r="G239" s="219"/>
      <c r="H239" s="219"/>
      <c r="I239" s="219"/>
      <c r="J239" s="263" t="s">
        <v>267</v>
      </c>
      <c r="K239" s="374"/>
      <c r="L239" s="320"/>
      <c r="M239" s="264"/>
      <c r="N239" s="315"/>
      <c r="O239" s="797" t="str">
        <f>IF(O240="","",IFERROR(IF(DATEDIF(O240,$K$14,"M")&lt;6,"レポート記入日から6ヵ月未満になっていませんか？",""),""))</f>
        <v/>
      </c>
      <c r="P239" s="315"/>
      <c r="Q239" s="316"/>
      <c r="R239" s="437"/>
      <c r="S239" s="892"/>
      <c r="T239" s="225"/>
      <c r="U239" s="225"/>
      <c r="V239" s="225"/>
      <c r="W239" s="225"/>
      <c r="X239" s="225"/>
      <c r="Y239" s="225"/>
      <c r="Z239" s="225"/>
      <c r="AA239" s="263" t="s">
        <v>267</v>
      </c>
      <c r="AB239" s="374"/>
      <c r="AC239" s="320"/>
      <c r="AD239" s="264"/>
      <c r="AE239" s="315"/>
      <c r="AF239" s="797" t="str">
        <f>IF(AF240="","",IFERROR(IF(DATEDIF(AF240,$K$14,"M")&lt;6,"レポート記入日から6ヵ月未満になっていませんか？",""),""))</f>
        <v/>
      </c>
      <c r="AG239" s="315"/>
      <c r="AH239" s="316"/>
      <c r="AI239" s="360"/>
      <c r="AJ239" s="932"/>
      <c r="AK239" s="264" t="s">
        <v>267</v>
      </c>
      <c r="AL239" s="374"/>
      <c r="AM239" s="320"/>
      <c r="AN239" s="264"/>
      <c r="AO239" s="315"/>
      <c r="AP239" s="797" t="str">
        <f>IF(AP240="","",IFERROR(IF(DATEDIF(AP240,$K$14,"M")&lt;6,"レポート記入日から6ヵ月未満になっていませんか？",""),""))</f>
        <v/>
      </c>
      <c r="AQ239" s="315"/>
      <c r="AR239" s="316"/>
      <c r="AS239" s="360"/>
      <c r="AT239" s="904"/>
      <c r="AU239" s="904"/>
      <c r="AV239" s="904"/>
      <c r="AW239" s="804"/>
      <c r="AX239" s="803"/>
    </row>
    <row r="240" spans="1:50" ht="19.5" customHeight="1">
      <c r="A240" s="1095"/>
      <c r="B240" s="973"/>
      <c r="C240" s="219"/>
      <c r="D240" s="219"/>
      <c r="E240" s="219"/>
      <c r="F240" s="219"/>
      <c r="G240" s="219"/>
      <c r="H240" s="219"/>
      <c r="I240" s="219"/>
      <c r="J240" s="744" t="s">
        <v>2</v>
      </c>
      <c r="K240" s="374" t="s">
        <v>96</v>
      </c>
      <c r="L240" s="266"/>
      <c r="M240" s="266"/>
      <c r="N240" s="512" t="s">
        <v>98</v>
      </c>
      <c r="O240" s="751"/>
      <c r="P240" s="315"/>
      <c r="Q240" s="316"/>
      <c r="R240" s="437">
        <f>_xlfn.IFS(AND(J240="□",J241="□",J242="□"),0,AND(J240="☑",J241="□",J242="□"),1,AND(J240="□",J241="☑",J242="□"),2,AND(J240="□",J241="□",J242="☑"),3)</f>
        <v>1</v>
      </c>
      <c r="S240" s="892"/>
      <c r="T240" s="225"/>
      <c r="U240" s="225"/>
      <c r="V240" s="225"/>
      <c r="W240" s="225"/>
      <c r="X240" s="225"/>
      <c r="Y240" s="225"/>
      <c r="Z240" s="225"/>
      <c r="AA240" s="744" t="s">
        <v>3</v>
      </c>
      <c r="AB240" s="374" t="s">
        <v>96</v>
      </c>
      <c r="AC240" s="266"/>
      <c r="AD240" s="266"/>
      <c r="AE240" s="512" t="s">
        <v>98</v>
      </c>
      <c r="AF240" s="749"/>
      <c r="AG240" s="315"/>
      <c r="AH240" s="316"/>
      <c r="AI240" s="360">
        <f>_xlfn.IFS(AND(AA240="□",AA241="□",AA242="□"),0,AND(AA240="☑",AA241="□",AA242="□"),1,AND(AA240="□",AA241="☑",AA242="□"),2,AND(AA240="□",AA241="□",AA242="☑"),3)</f>
        <v>0</v>
      </c>
      <c r="AJ240" s="932"/>
      <c r="AK240" s="746" t="s">
        <v>3</v>
      </c>
      <c r="AL240" s="374" t="s">
        <v>96</v>
      </c>
      <c r="AM240" s="266"/>
      <c r="AN240" s="266"/>
      <c r="AO240" s="512" t="s">
        <v>98</v>
      </c>
      <c r="AP240" s="749"/>
      <c r="AQ240" s="315"/>
      <c r="AR240" s="316"/>
      <c r="AS240" s="360">
        <f>_xlfn.IFS(AND(AK240="□",AK241="□",AK242="□"),0,AND(AK240="☑",AK241="□",AK242="□"),1,AND(AK240="□",AK241="☑",AK242="□"),2,AND(AK240="□",AK241="□",AK242="☑"),3)</f>
        <v>0</v>
      </c>
      <c r="AT240" s="904"/>
      <c r="AU240" s="904"/>
      <c r="AV240" s="904"/>
      <c r="AW240" s="804"/>
      <c r="AX240" s="803"/>
    </row>
    <row r="241" spans="1:50" ht="19.5" customHeight="1">
      <c r="A241" s="1095"/>
      <c r="B241" s="973"/>
      <c r="C241" s="219"/>
      <c r="D241" s="219"/>
      <c r="E241" s="219"/>
      <c r="F241" s="219"/>
      <c r="G241" s="219"/>
      <c r="H241" s="219"/>
      <c r="I241" s="219"/>
      <c r="J241" s="744" t="s">
        <v>3</v>
      </c>
      <c r="K241" s="374" t="s">
        <v>94</v>
      </c>
      <c r="L241" s="266"/>
      <c r="M241" s="266"/>
      <c r="N241" s="380" t="s">
        <v>194</v>
      </c>
      <c r="O241" s="264"/>
      <c r="P241" s="315"/>
      <c r="Q241" s="316"/>
      <c r="R241" s="227"/>
      <c r="S241" s="892"/>
      <c r="T241" s="225"/>
      <c r="U241" s="225"/>
      <c r="V241" s="225"/>
      <c r="W241" s="225"/>
      <c r="X241" s="225"/>
      <c r="Y241" s="225"/>
      <c r="Z241" s="225"/>
      <c r="AA241" s="744" t="s">
        <v>3</v>
      </c>
      <c r="AB241" s="374" t="s">
        <v>94</v>
      </c>
      <c r="AC241" s="266"/>
      <c r="AD241" s="266"/>
      <c r="AE241" s="380" t="s">
        <v>194</v>
      </c>
      <c r="AF241" s="264"/>
      <c r="AG241" s="315"/>
      <c r="AH241" s="316"/>
      <c r="AI241" s="318"/>
      <c r="AJ241" s="932"/>
      <c r="AK241" s="746" t="s">
        <v>3</v>
      </c>
      <c r="AL241" s="374" t="s">
        <v>94</v>
      </c>
      <c r="AM241" s="266"/>
      <c r="AN241" s="266"/>
      <c r="AO241" s="380" t="s">
        <v>194</v>
      </c>
      <c r="AP241" s="264"/>
      <c r="AQ241" s="315"/>
      <c r="AR241" s="316"/>
      <c r="AS241" s="318"/>
      <c r="AT241" s="904"/>
      <c r="AU241" s="904"/>
      <c r="AV241" s="904"/>
      <c r="AW241" s="804"/>
      <c r="AX241" s="803"/>
    </row>
    <row r="242" spans="1:50" ht="19.5" customHeight="1">
      <c r="A242" s="1095"/>
      <c r="B242" s="973"/>
      <c r="C242" s="219"/>
      <c r="D242" s="219"/>
      <c r="E242" s="219"/>
      <c r="F242" s="219"/>
      <c r="G242" s="219"/>
      <c r="H242" s="219"/>
      <c r="I242" s="219"/>
      <c r="J242" s="744" t="s">
        <v>3</v>
      </c>
      <c r="K242" s="374" t="s">
        <v>33</v>
      </c>
      <c r="L242" s="266"/>
      <c r="M242" s="266"/>
      <c r="N242" s="264"/>
      <c r="O242" s="267"/>
      <c r="P242" s="315"/>
      <c r="Q242" s="316"/>
      <c r="R242" s="227"/>
      <c r="S242" s="892"/>
      <c r="T242" s="225"/>
      <c r="U242" s="225"/>
      <c r="V242" s="225"/>
      <c r="W242" s="225"/>
      <c r="X242" s="225"/>
      <c r="Y242" s="225"/>
      <c r="Z242" s="225"/>
      <c r="AA242" s="744" t="s">
        <v>3</v>
      </c>
      <c r="AB242" s="374" t="s">
        <v>33</v>
      </c>
      <c r="AC242" s="266"/>
      <c r="AD242" s="266"/>
      <c r="AE242" s="264"/>
      <c r="AF242" s="267"/>
      <c r="AG242" s="315"/>
      <c r="AH242" s="316"/>
      <c r="AI242" s="318"/>
      <c r="AJ242" s="932"/>
      <c r="AK242" s="746" t="s">
        <v>3</v>
      </c>
      <c r="AL242" s="374" t="s">
        <v>33</v>
      </c>
      <c r="AM242" s="266"/>
      <c r="AN242" s="266"/>
      <c r="AO242" s="264"/>
      <c r="AP242" s="267"/>
      <c r="AQ242" s="315"/>
      <c r="AR242" s="316"/>
      <c r="AS242" s="318"/>
      <c r="AT242" s="904"/>
      <c r="AU242" s="904"/>
      <c r="AV242" s="904"/>
      <c r="AW242" s="804"/>
      <c r="AX242" s="803"/>
    </row>
    <row r="243" spans="1:50" ht="19.5" customHeight="1">
      <c r="A243" s="1095"/>
      <c r="B243" s="973"/>
      <c r="C243" s="219"/>
      <c r="D243" s="219"/>
      <c r="E243" s="219"/>
      <c r="F243" s="219"/>
      <c r="G243" s="219"/>
      <c r="H243" s="219"/>
      <c r="I243" s="219"/>
      <c r="J243" s="386" t="s">
        <v>99</v>
      </c>
      <c r="K243" s="630"/>
      <c r="L243" s="631"/>
      <c r="M243" s="266"/>
      <c r="N243" s="264"/>
      <c r="O243" s="267"/>
      <c r="P243" s="267"/>
      <c r="Q243" s="268" t="str">
        <f>IF(ISNUMBER(Q244),"","必要項目が正しく選択されていません")</f>
        <v/>
      </c>
      <c r="R243" s="517"/>
      <c r="S243" s="892"/>
      <c r="T243" s="225"/>
      <c r="U243" s="225"/>
      <c r="V243" s="225"/>
      <c r="W243" s="225"/>
      <c r="X243" s="225"/>
      <c r="Y243" s="225"/>
      <c r="Z243" s="225"/>
      <c r="AA243" s="386" t="s">
        <v>235</v>
      </c>
      <c r="AB243" s="630"/>
      <c r="AC243" s="631"/>
      <c r="AD243" s="266"/>
      <c r="AE243" s="264"/>
      <c r="AF243" s="267"/>
      <c r="AG243" s="267"/>
      <c r="AH243" s="268" t="str">
        <f>IF(ISNUMBER(AH244),"","必要項目が正しく選択されていません")</f>
        <v/>
      </c>
      <c r="AI243" s="518"/>
      <c r="AJ243" s="932"/>
      <c r="AK243" s="387" t="s">
        <v>99</v>
      </c>
      <c r="AL243" s="630"/>
      <c r="AM243" s="631"/>
      <c r="AN243" s="266"/>
      <c r="AO243" s="264"/>
      <c r="AP243" s="267"/>
      <c r="AQ243" s="267"/>
      <c r="AR243" s="268" t="str">
        <f>IF(ISNUMBER(AR244),"","必要項目が正しく選択されていません")</f>
        <v/>
      </c>
      <c r="AS243" s="518"/>
      <c r="AT243" s="904"/>
      <c r="AU243" s="904"/>
      <c r="AV243" s="904"/>
      <c r="AW243" s="804"/>
      <c r="AX243" s="803"/>
    </row>
    <row r="244" spans="1:50" ht="38.1" customHeight="1">
      <c r="A244" s="1095"/>
      <c r="B244" s="973"/>
      <c r="C244" s="219"/>
      <c r="D244" s="219"/>
      <c r="E244" s="219"/>
      <c r="F244" s="219"/>
      <c r="G244" s="219"/>
      <c r="H244" s="219"/>
      <c r="I244" s="219"/>
      <c r="J244" s="314"/>
      <c r="K244" s="821"/>
      <c r="L244" s="821"/>
      <c r="M244" s="821"/>
      <c r="N244" s="821"/>
      <c r="O244" s="821"/>
      <c r="P244" s="267"/>
      <c r="Q244" s="272">
        <f>_xlfn.IFS(J227="☑",1,R230=0,1,AND(R230=11,R237=1,R240=1),3,AND(R230=11,R237=1,R240=2),2,AND(R230=11,R237=1,R240=3),1,AND(R230=11,R237=2,R240=1),2,AND(R230=11,R237=2,R240=2),2,AND(R230=11,R237=2,R240=3),1)</f>
        <v>3</v>
      </c>
      <c r="R244" s="519"/>
      <c r="S244" s="892"/>
      <c r="T244" s="225"/>
      <c r="U244" s="225"/>
      <c r="V244" s="225"/>
      <c r="W244" s="225"/>
      <c r="X244" s="225"/>
      <c r="Y244" s="225"/>
      <c r="Z244" s="225"/>
      <c r="AA244" s="314"/>
      <c r="AB244" s="894"/>
      <c r="AC244" s="894"/>
      <c r="AD244" s="894"/>
      <c r="AE244" s="894"/>
      <c r="AF244" s="894"/>
      <c r="AG244" s="267"/>
      <c r="AH244" s="577">
        <f>_xlfn.IFS(AA226="☑",Q244,AA227="☑",1,AI230=0,1,AND(AI230=11,AI237=1,AI240=1),3,AND(AI230=11,AI237=1,AI240=2),2,AND(AI230=11,AI237=1,AI240=3),1,AND(AI230=11,AI237=2,AI240=1),2,AND(AI230=11,AI237=2,AI240=2),2,AND(AI230=11,AI237=2,AI240=3),1)</f>
        <v>3</v>
      </c>
      <c r="AI244" s="519"/>
      <c r="AJ244" s="932"/>
      <c r="AK244" s="319"/>
      <c r="AL244" s="821"/>
      <c r="AM244" s="821"/>
      <c r="AN244" s="821"/>
      <c r="AO244" s="821"/>
      <c r="AP244" s="821"/>
      <c r="AQ244" s="267"/>
      <c r="AR244" s="272">
        <f>_xlfn.IFS(AK226="☑",Q244,AN226="☑",AH244,AK227="☑",1,AS230=0,1,AND(AS230=11,AS237=1,AS240=1),3,AND(AS230=11,AS237=1,AS240=2),2,AND(AS230=11,AS237=1,AS240=3),1,AND(AS230=11,AS237=2,AS240=1),2,AND(AS230=11,AS237=2,AS240=2),2,AND(AS230=11,AS237=2,AS240=3),1)</f>
        <v>3</v>
      </c>
      <c r="AS244" s="519"/>
      <c r="AT244" s="904"/>
      <c r="AU244" s="904"/>
      <c r="AV244" s="904"/>
      <c r="AW244" s="804"/>
      <c r="AX244" s="803"/>
    </row>
    <row r="245" spans="1:50" ht="16.5" customHeight="1" thickBot="1">
      <c r="A245" s="1106"/>
      <c r="B245" s="974"/>
      <c r="C245" s="485"/>
      <c r="D245" s="485"/>
      <c r="E245" s="485"/>
      <c r="F245" s="485"/>
      <c r="G245" s="485"/>
      <c r="H245" s="485"/>
      <c r="I245" s="485"/>
      <c r="J245" s="594"/>
      <c r="K245" s="595"/>
      <c r="L245" s="596"/>
      <c r="M245" s="396"/>
      <c r="N245" s="396"/>
      <c r="O245" s="396"/>
      <c r="P245" s="396"/>
      <c r="Q245" s="397" t="s">
        <v>1</v>
      </c>
      <c r="R245" s="399"/>
      <c r="S245" s="1013"/>
      <c r="T245" s="493"/>
      <c r="U245" s="493"/>
      <c r="V245" s="493"/>
      <c r="W245" s="493"/>
      <c r="X245" s="493"/>
      <c r="Y245" s="493"/>
      <c r="Z245" s="493"/>
      <c r="AA245" s="594"/>
      <c r="AB245" s="595"/>
      <c r="AC245" s="596"/>
      <c r="AD245" s="396"/>
      <c r="AE245" s="396"/>
      <c r="AF245" s="396"/>
      <c r="AG245" s="396"/>
      <c r="AH245" s="597" t="s">
        <v>1</v>
      </c>
      <c r="AI245" s="399"/>
      <c r="AJ245" s="933"/>
      <c r="AK245" s="598"/>
      <c r="AL245" s="595"/>
      <c r="AM245" s="596"/>
      <c r="AN245" s="396"/>
      <c r="AO245" s="396"/>
      <c r="AP245" s="396"/>
      <c r="AQ245" s="396"/>
      <c r="AR245" s="397" t="s">
        <v>1</v>
      </c>
      <c r="AS245" s="399"/>
      <c r="AT245" s="905"/>
      <c r="AU245" s="905"/>
      <c r="AV245" s="905"/>
      <c r="AW245" s="581"/>
      <c r="AX245" s="582"/>
    </row>
    <row r="246" spans="1:50" ht="29.25" customHeight="1">
      <c r="A246" s="610"/>
      <c r="B246" s="980" t="s">
        <v>85</v>
      </c>
      <c r="C246" s="975" t="s">
        <v>39</v>
      </c>
      <c r="D246" s="976"/>
      <c r="E246" s="976"/>
      <c r="F246" s="976"/>
      <c r="G246" s="976"/>
      <c r="H246" s="976"/>
      <c r="I246" s="977"/>
      <c r="J246" s="583"/>
      <c r="K246" s="438"/>
      <c r="L246" s="524"/>
      <c r="M246" s="524"/>
      <c r="N246" s="524"/>
      <c r="O246" s="524"/>
      <c r="P246" s="404"/>
      <c r="Q246" s="632"/>
      <c r="R246" s="482"/>
      <c r="S246" s="891" t="s">
        <v>85</v>
      </c>
      <c r="T246" s="942" t="s">
        <v>39</v>
      </c>
      <c r="U246" s="943"/>
      <c r="V246" s="943"/>
      <c r="W246" s="943"/>
      <c r="X246" s="943"/>
      <c r="Y246" s="943"/>
      <c r="Z246" s="944"/>
      <c r="AA246" s="759" t="s">
        <v>2</v>
      </c>
      <c r="AB246" s="526" t="s">
        <v>195</v>
      </c>
      <c r="AC246" s="527"/>
      <c r="AD246" s="527"/>
      <c r="AE246" s="527"/>
      <c r="AF246" s="527"/>
      <c r="AG246" s="408"/>
      <c r="AH246" s="409"/>
      <c r="AI246" s="415"/>
      <c r="AJ246" s="841" t="s">
        <v>288</v>
      </c>
      <c r="AK246" s="757" t="s">
        <v>3</v>
      </c>
      <c r="AL246" s="223" t="s">
        <v>195</v>
      </c>
      <c r="AM246" s="286"/>
      <c r="AN246" s="766" t="s">
        <v>2</v>
      </c>
      <c r="AO246" s="312" t="s">
        <v>221</v>
      </c>
      <c r="AP246" s="527"/>
      <c r="AQ246" s="408"/>
      <c r="AR246" s="409"/>
      <c r="AS246" s="529"/>
      <c r="AT246" s="460"/>
      <c r="AU246" s="606"/>
      <c r="AV246" s="607"/>
      <c r="AW246" s="585"/>
      <c r="AX246" s="586"/>
    </row>
    <row r="247" spans="1:50" ht="29.25" customHeight="1">
      <c r="A247" s="1095" t="s">
        <v>19</v>
      </c>
      <c r="B247" s="981"/>
      <c r="C247" s="978"/>
      <c r="D247" s="978"/>
      <c r="E247" s="978"/>
      <c r="F247" s="978"/>
      <c r="G247" s="978"/>
      <c r="H247" s="978"/>
      <c r="I247" s="979"/>
      <c r="J247" s="750" t="s">
        <v>3</v>
      </c>
      <c r="K247" s="588" t="str">
        <f>IF(K13="銀の認定【新規】","取組無し、または添付資料無し（初回のみ　※添付資料ない場合は採点対象外）","取組無し")</f>
        <v>取組無し</v>
      </c>
      <c r="L247" s="589"/>
      <c r="M247" s="611"/>
      <c r="N247" s="590"/>
      <c r="O247" s="590"/>
      <c r="P247" s="590"/>
      <c r="Q247" s="591"/>
      <c r="R247" s="227"/>
      <c r="S247" s="892"/>
      <c r="T247" s="921"/>
      <c r="U247" s="921"/>
      <c r="V247" s="921"/>
      <c r="W247" s="921"/>
      <c r="X247" s="921"/>
      <c r="Y247" s="921"/>
      <c r="Z247" s="922"/>
      <c r="AA247" s="750" t="s">
        <v>3</v>
      </c>
      <c r="AB247" s="588" t="str">
        <f>IF(K13="銀の認定【新規】","取組無し、または添付資料無し（初回のみ　※添付資料ない場合は採点対象外）","取組無し")</f>
        <v>取組無し</v>
      </c>
      <c r="AC247" s="589"/>
      <c r="AD247" s="611"/>
      <c r="AE247" s="590"/>
      <c r="AF247" s="590"/>
      <c r="AG247" s="590"/>
      <c r="AH247" s="591"/>
      <c r="AI247" s="318"/>
      <c r="AJ247" s="875"/>
      <c r="AK247" s="771" t="s">
        <v>3</v>
      </c>
      <c r="AL247" s="774" t="str">
        <f>IF(K13="銀の認定【新規】","取組無し、または添付資料無し（初回のみ　※添付資料ない場合は採点対象外）","取組無し")</f>
        <v>取組無し</v>
      </c>
      <c r="AM247" s="589"/>
      <c r="AN247" s="611"/>
      <c r="AO247" s="590"/>
      <c r="AP247" s="590"/>
      <c r="AQ247" s="590"/>
      <c r="AR247" s="591"/>
      <c r="AS247" s="318"/>
      <c r="AT247" s="904">
        <f>Q267</f>
        <v>3</v>
      </c>
      <c r="AU247" s="904">
        <f>AH267</f>
        <v>3</v>
      </c>
      <c r="AV247" s="904">
        <f>AR267</f>
        <v>3</v>
      </c>
      <c r="AW247" s="816" t="s">
        <v>422</v>
      </c>
      <c r="AX247" s="817"/>
    </row>
    <row r="248" spans="1:50" ht="18.95" customHeight="1">
      <c r="A248" s="1095"/>
      <c r="B248" s="981"/>
      <c r="C248" s="978"/>
      <c r="D248" s="978"/>
      <c r="E248" s="978"/>
      <c r="F248" s="978"/>
      <c r="G248" s="978"/>
      <c r="H248" s="978"/>
      <c r="I248" s="979"/>
      <c r="J248" s="848" t="s">
        <v>97</v>
      </c>
      <c r="K248" s="835"/>
      <c r="L248" s="835"/>
      <c r="N248" s="315"/>
      <c r="O248" s="315"/>
      <c r="P248" s="315"/>
      <c r="Q248" s="316"/>
      <c r="R248" s="227"/>
      <c r="S248" s="892"/>
      <c r="T248" s="921"/>
      <c r="U248" s="921"/>
      <c r="V248" s="921"/>
      <c r="W248" s="921"/>
      <c r="X248" s="921"/>
      <c r="Y248" s="921"/>
      <c r="Z248" s="922"/>
      <c r="AA248" s="848" t="s">
        <v>97</v>
      </c>
      <c r="AB248" s="835"/>
      <c r="AC248" s="835"/>
      <c r="AD248" s="90"/>
      <c r="AE248" s="315"/>
      <c r="AF248" s="315"/>
      <c r="AG248" s="315"/>
      <c r="AH248" s="316"/>
      <c r="AI248" s="318"/>
      <c r="AJ248" s="875"/>
      <c r="AK248" s="835" t="s">
        <v>97</v>
      </c>
      <c r="AL248" s="835"/>
      <c r="AM248" s="835"/>
      <c r="AN248" s="90"/>
      <c r="AO248" s="315"/>
      <c r="AP248" s="315"/>
      <c r="AQ248" s="315"/>
      <c r="AR248" s="316"/>
      <c r="AS248" s="318"/>
      <c r="AT248" s="904"/>
      <c r="AU248" s="904"/>
      <c r="AV248" s="904"/>
      <c r="AW248" s="809"/>
      <c r="AX248" s="810"/>
    </row>
    <row r="249" spans="1:50" ht="18.95" customHeight="1">
      <c r="A249" s="1095"/>
      <c r="B249" s="981"/>
      <c r="C249" s="978"/>
      <c r="D249" s="978"/>
      <c r="E249" s="978"/>
      <c r="F249" s="978"/>
      <c r="G249" s="978"/>
      <c r="H249" s="978"/>
      <c r="I249" s="979"/>
      <c r="J249" s="744" t="s">
        <v>2</v>
      </c>
      <c r="K249" s="240" t="s">
        <v>163</v>
      </c>
      <c r="L249" s="88"/>
      <c r="N249" s="315"/>
      <c r="O249" s="315"/>
      <c r="P249" s="315"/>
      <c r="Q249" s="316"/>
      <c r="R249" s="423"/>
      <c r="S249" s="892"/>
      <c r="T249" s="921"/>
      <c r="U249" s="921"/>
      <c r="V249" s="921"/>
      <c r="W249" s="921"/>
      <c r="X249" s="921"/>
      <c r="Y249" s="921"/>
      <c r="Z249" s="922"/>
      <c r="AA249" s="744" t="s">
        <v>3</v>
      </c>
      <c r="AB249" s="240" t="s">
        <v>163</v>
      </c>
      <c r="AC249" s="88"/>
      <c r="AD249" s="90"/>
      <c r="AE249" s="315"/>
      <c r="AF249" s="315"/>
      <c r="AG249" s="315"/>
      <c r="AH249" s="316"/>
      <c r="AI249" s="326"/>
      <c r="AJ249" s="875"/>
      <c r="AK249" s="746" t="s">
        <v>3</v>
      </c>
      <c r="AL249" s="240" t="s">
        <v>163</v>
      </c>
      <c r="AM249" s="88"/>
      <c r="AN249" s="90"/>
      <c r="AO249" s="315"/>
      <c r="AP249" s="315"/>
      <c r="AQ249" s="315"/>
      <c r="AR249" s="316"/>
      <c r="AS249" s="326"/>
      <c r="AT249" s="904"/>
      <c r="AU249" s="904"/>
      <c r="AV249" s="904"/>
      <c r="AW249" s="811"/>
      <c r="AX249" s="812"/>
    </row>
    <row r="250" spans="1:50" ht="18.95" customHeight="1">
      <c r="A250" s="1095"/>
      <c r="B250" s="981"/>
      <c r="C250" s="978"/>
      <c r="D250" s="978"/>
      <c r="E250" s="978"/>
      <c r="F250" s="978"/>
      <c r="G250" s="978"/>
      <c r="H250" s="978"/>
      <c r="I250" s="979"/>
      <c r="J250" s="314"/>
      <c r="K250" s="327" t="s">
        <v>164</v>
      </c>
      <c r="L250" s="88"/>
      <c r="N250" s="315"/>
      <c r="O250" s="315"/>
      <c r="P250" s="315"/>
      <c r="Q250" s="316"/>
      <c r="R250" s="423">
        <f>_xlfn.IFS(J249="□",0,J249="☑",11)</f>
        <v>11</v>
      </c>
      <c r="S250" s="892"/>
      <c r="T250" s="921"/>
      <c r="U250" s="921"/>
      <c r="V250" s="921"/>
      <c r="W250" s="921"/>
      <c r="X250" s="921"/>
      <c r="Y250" s="921"/>
      <c r="Z250" s="922"/>
      <c r="AA250" s="314"/>
      <c r="AB250" s="327" t="s">
        <v>164</v>
      </c>
      <c r="AC250" s="88"/>
      <c r="AD250" s="90"/>
      <c r="AE250" s="315"/>
      <c r="AF250" s="315"/>
      <c r="AG250" s="315"/>
      <c r="AH250" s="316"/>
      <c r="AI250" s="326">
        <f>_xlfn.IFS(AA249="□",0,AA249="☑",11)</f>
        <v>0</v>
      </c>
      <c r="AJ250" s="875"/>
      <c r="AK250" s="319"/>
      <c r="AL250" s="327" t="s">
        <v>164</v>
      </c>
      <c r="AM250" s="88"/>
      <c r="AN250" s="90"/>
      <c r="AO250" s="315"/>
      <c r="AP250" s="315"/>
      <c r="AQ250" s="315"/>
      <c r="AR250" s="316"/>
      <c r="AS250" s="326">
        <f>_xlfn.IFS(AK249="□",0,AK249="☑",11)</f>
        <v>0</v>
      </c>
      <c r="AT250" s="904"/>
      <c r="AU250" s="904"/>
      <c r="AV250" s="904"/>
      <c r="AW250" s="811"/>
      <c r="AX250" s="812"/>
    </row>
    <row r="251" spans="1:50" ht="18.95" customHeight="1">
      <c r="A251" s="1095"/>
      <c r="B251" s="981"/>
      <c r="C251" s="978"/>
      <c r="D251" s="978"/>
      <c r="E251" s="978"/>
      <c r="F251" s="978"/>
      <c r="G251" s="978"/>
      <c r="H251" s="978"/>
      <c r="I251" s="979"/>
      <c r="J251" s="314"/>
      <c r="K251" s="746" t="s">
        <v>3</v>
      </c>
      <c r="L251" s="355" t="s">
        <v>166</v>
      </c>
      <c r="N251" s="315"/>
      <c r="O251" s="315"/>
      <c r="P251" s="315"/>
      <c r="Q251" s="316"/>
      <c r="R251" s="227"/>
      <c r="S251" s="892"/>
      <c r="T251" s="921"/>
      <c r="U251" s="921"/>
      <c r="V251" s="921"/>
      <c r="W251" s="921"/>
      <c r="X251" s="921"/>
      <c r="Y251" s="921"/>
      <c r="Z251" s="922"/>
      <c r="AA251" s="314"/>
      <c r="AB251" s="746" t="s">
        <v>3</v>
      </c>
      <c r="AC251" s="355" t="s">
        <v>166</v>
      </c>
      <c r="AD251" s="90"/>
      <c r="AE251" s="315"/>
      <c r="AF251" s="315"/>
      <c r="AG251" s="315"/>
      <c r="AH251" s="316"/>
      <c r="AI251" s="318"/>
      <c r="AJ251" s="875"/>
      <c r="AK251" s="319"/>
      <c r="AL251" s="746" t="s">
        <v>3</v>
      </c>
      <c r="AM251" s="355" t="s">
        <v>166</v>
      </c>
      <c r="AN251" s="90"/>
      <c r="AO251" s="315"/>
      <c r="AP251" s="315"/>
      <c r="AQ251" s="315"/>
      <c r="AR251" s="316"/>
      <c r="AS251" s="318"/>
      <c r="AT251" s="904"/>
      <c r="AU251" s="904"/>
      <c r="AV251" s="904"/>
      <c r="AW251" s="811"/>
      <c r="AX251" s="812"/>
    </row>
    <row r="252" spans="1:50" ht="18.95" customHeight="1">
      <c r="A252" s="1095"/>
      <c r="B252" s="981"/>
      <c r="C252" s="219"/>
      <c r="D252" s="219"/>
      <c r="E252" s="219"/>
      <c r="F252" s="219"/>
      <c r="G252" s="219"/>
      <c r="H252" s="219"/>
      <c r="I252" s="220"/>
      <c r="J252" s="314"/>
      <c r="K252" s="746" t="s">
        <v>3</v>
      </c>
      <c r="L252" s="355" t="s">
        <v>165</v>
      </c>
      <c r="N252" s="315"/>
      <c r="O252" s="315"/>
      <c r="P252" s="315"/>
      <c r="Q252" s="316"/>
      <c r="R252" s="227"/>
      <c r="S252" s="892"/>
      <c r="T252" s="225"/>
      <c r="U252" s="225"/>
      <c r="V252" s="225"/>
      <c r="W252" s="225"/>
      <c r="X252" s="225"/>
      <c r="Y252" s="225"/>
      <c r="Z252" s="226"/>
      <c r="AA252" s="314"/>
      <c r="AB252" s="746" t="s">
        <v>3</v>
      </c>
      <c r="AC252" s="355" t="s">
        <v>165</v>
      </c>
      <c r="AD252" s="90"/>
      <c r="AE252" s="315"/>
      <c r="AF252" s="315"/>
      <c r="AG252" s="315"/>
      <c r="AH252" s="316"/>
      <c r="AI252" s="318"/>
      <c r="AJ252" s="875"/>
      <c r="AK252" s="319"/>
      <c r="AL252" s="746" t="s">
        <v>3</v>
      </c>
      <c r="AM252" s="355" t="s">
        <v>165</v>
      </c>
      <c r="AN252" s="90"/>
      <c r="AO252" s="315"/>
      <c r="AP252" s="315"/>
      <c r="AQ252" s="315"/>
      <c r="AR252" s="316"/>
      <c r="AS252" s="318"/>
      <c r="AT252" s="904"/>
      <c r="AU252" s="904"/>
      <c r="AV252" s="904"/>
      <c r="AW252" s="811"/>
      <c r="AX252" s="812"/>
    </row>
    <row r="253" spans="1:50" ht="18.95" customHeight="1">
      <c r="A253" s="1095"/>
      <c r="B253" s="981"/>
      <c r="C253" s="219"/>
      <c r="D253" s="923" t="s">
        <v>190</v>
      </c>
      <c r="E253" s="924"/>
      <c r="F253" s="924"/>
      <c r="G253" s="924"/>
      <c r="H253" s="925"/>
      <c r="I253" s="220"/>
      <c r="J253" s="314"/>
      <c r="K253" s="746" t="s">
        <v>3</v>
      </c>
      <c r="L253" s="509" t="s">
        <v>118</v>
      </c>
      <c r="M253" s="510"/>
      <c r="N253" s="877"/>
      <c r="O253" s="878"/>
      <c r="P253" s="315"/>
      <c r="Q253" s="316"/>
      <c r="R253" s="227"/>
      <c r="S253" s="892"/>
      <c r="T253" s="225"/>
      <c r="U253" s="923" t="s">
        <v>190</v>
      </c>
      <c r="V253" s="924"/>
      <c r="W253" s="924"/>
      <c r="X253" s="924"/>
      <c r="Y253" s="925"/>
      <c r="Z253" s="226"/>
      <c r="AA253" s="314"/>
      <c r="AB253" s="746" t="s">
        <v>3</v>
      </c>
      <c r="AC253" s="509" t="s">
        <v>118</v>
      </c>
      <c r="AD253" s="510"/>
      <c r="AE253" s="877"/>
      <c r="AF253" s="878"/>
      <c r="AG253" s="315"/>
      <c r="AH253" s="316"/>
      <c r="AI253" s="318"/>
      <c r="AJ253" s="875"/>
      <c r="AK253" s="319"/>
      <c r="AL253" s="746" t="s">
        <v>3</v>
      </c>
      <c r="AM253" s="509" t="s">
        <v>118</v>
      </c>
      <c r="AN253" s="510"/>
      <c r="AO253" s="877"/>
      <c r="AP253" s="878"/>
      <c r="AQ253" s="315"/>
      <c r="AR253" s="316"/>
      <c r="AS253" s="318"/>
      <c r="AT253" s="904"/>
      <c r="AU253" s="904"/>
      <c r="AV253" s="904"/>
      <c r="AW253" s="571"/>
      <c r="AX253" s="572"/>
    </row>
    <row r="254" spans="1:50" ht="18.95" customHeight="1">
      <c r="A254" s="1095"/>
      <c r="B254" s="981"/>
      <c r="C254" s="219"/>
      <c r="D254" s="926"/>
      <c r="E254" s="927"/>
      <c r="F254" s="927"/>
      <c r="G254" s="927"/>
      <c r="H254" s="928"/>
      <c r="I254" s="220"/>
      <c r="J254" s="748" t="s">
        <v>2</v>
      </c>
      <c r="K254" s="240" t="s">
        <v>134</v>
      </c>
      <c r="L254" s="88"/>
      <c r="N254" s="315"/>
      <c r="O254" s="315"/>
      <c r="P254" s="315"/>
      <c r="Q254" s="316"/>
      <c r="R254" s="227"/>
      <c r="S254" s="892"/>
      <c r="T254" s="225"/>
      <c r="U254" s="926"/>
      <c r="V254" s="927"/>
      <c r="W254" s="927"/>
      <c r="X254" s="927"/>
      <c r="Y254" s="928"/>
      <c r="Z254" s="226"/>
      <c r="AA254" s="748" t="s">
        <v>3</v>
      </c>
      <c r="AB254" s="240" t="s">
        <v>134</v>
      </c>
      <c r="AC254" s="88"/>
      <c r="AD254" s="90"/>
      <c r="AE254" s="315"/>
      <c r="AF254" s="315"/>
      <c r="AG254" s="315"/>
      <c r="AH254" s="316"/>
      <c r="AI254" s="318"/>
      <c r="AJ254" s="875"/>
      <c r="AK254" s="752" t="s">
        <v>3</v>
      </c>
      <c r="AL254" s="240" t="s">
        <v>134</v>
      </c>
      <c r="AM254" s="88"/>
      <c r="AN254" s="90"/>
      <c r="AO254" s="315"/>
      <c r="AP254" s="315"/>
      <c r="AQ254" s="315"/>
      <c r="AR254" s="316"/>
      <c r="AS254" s="318"/>
      <c r="AT254" s="904"/>
      <c r="AU254" s="904"/>
      <c r="AV254" s="904"/>
      <c r="AW254" s="802"/>
      <c r="AX254" s="803"/>
    </row>
    <row r="255" spans="1:50" ht="18.95" customHeight="1">
      <c r="A255" s="1095"/>
      <c r="B255" s="981"/>
      <c r="C255" s="219"/>
      <c r="D255" s="883" t="s">
        <v>185</v>
      </c>
      <c r="E255" s="908"/>
      <c r="F255" s="908"/>
      <c r="G255" s="908"/>
      <c r="H255" s="909"/>
      <c r="I255" s="220"/>
      <c r="J255" s="314"/>
      <c r="K255" s="424" t="s">
        <v>136</v>
      </c>
      <c r="L255" s="88"/>
      <c r="N255" s="315"/>
      <c r="O255" s="315"/>
      <c r="P255" s="315"/>
      <c r="Q255" s="316"/>
      <c r="R255" s="423">
        <f>_xlfn.IFS(J254="□",0,J254="☑",11)</f>
        <v>11</v>
      </c>
      <c r="S255" s="892"/>
      <c r="T255" s="225"/>
      <c r="U255" s="883" t="s">
        <v>185</v>
      </c>
      <c r="V255" s="908"/>
      <c r="W255" s="908"/>
      <c r="X255" s="908"/>
      <c r="Y255" s="909"/>
      <c r="Z255" s="226"/>
      <c r="AA255" s="314"/>
      <c r="AB255" s="424" t="s">
        <v>136</v>
      </c>
      <c r="AC255" s="88"/>
      <c r="AD255" s="90"/>
      <c r="AE255" s="315"/>
      <c r="AF255" s="315"/>
      <c r="AG255" s="315"/>
      <c r="AH255" s="316"/>
      <c r="AI255" s="326">
        <f>_xlfn.IFS(AA254="□",0,AA254="☑",11)</f>
        <v>0</v>
      </c>
      <c r="AJ255" s="875"/>
      <c r="AK255" s="319"/>
      <c r="AL255" s="424" t="s">
        <v>136</v>
      </c>
      <c r="AM255" s="88"/>
      <c r="AN255" s="90"/>
      <c r="AO255" s="315"/>
      <c r="AP255" s="315"/>
      <c r="AQ255" s="315"/>
      <c r="AR255" s="316"/>
      <c r="AS255" s="326">
        <f>_xlfn.IFS(AK254="□",0,AK254="☑",11)</f>
        <v>0</v>
      </c>
      <c r="AT255" s="904"/>
      <c r="AU255" s="904"/>
      <c r="AV255" s="904"/>
      <c r="AW255" s="804"/>
      <c r="AX255" s="803"/>
    </row>
    <row r="256" spans="1:50" ht="18.95" customHeight="1">
      <c r="A256" s="1095"/>
      <c r="B256" s="981"/>
      <c r="C256" s="219"/>
      <c r="D256" s="910"/>
      <c r="E256" s="911"/>
      <c r="F256" s="911"/>
      <c r="G256" s="911"/>
      <c r="H256" s="912"/>
      <c r="I256" s="220"/>
      <c r="J256" s="314"/>
      <c r="K256" s="746" t="s">
        <v>3</v>
      </c>
      <c r="L256" s="355" t="s">
        <v>113</v>
      </c>
      <c r="M256" s="633"/>
      <c r="N256" s="315"/>
      <c r="O256" s="315"/>
      <c r="P256" s="315"/>
      <c r="Q256" s="316"/>
      <c r="R256" s="227"/>
      <c r="S256" s="892"/>
      <c r="T256" s="225"/>
      <c r="U256" s="910"/>
      <c r="V256" s="911"/>
      <c r="W256" s="911"/>
      <c r="X256" s="911"/>
      <c r="Y256" s="912"/>
      <c r="Z256" s="226"/>
      <c r="AA256" s="314"/>
      <c r="AB256" s="746" t="s">
        <v>3</v>
      </c>
      <c r="AC256" s="355" t="s">
        <v>113</v>
      </c>
      <c r="AD256" s="633"/>
      <c r="AE256" s="315"/>
      <c r="AF256" s="315"/>
      <c r="AG256" s="315"/>
      <c r="AH256" s="316"/>
      <c r="AI256" s="318"/>
      <c r="AJ256" s="875"/>
      <c r="AK256" s="319"/>
      <c r="AL256" s="746" t="s">
        <v>3</v>
      </c>
      <c r="AM256" s="355" t="s">
        <v>113</v>
      </c>
      <c r="AN256" s="633"/>
      <c r="AO256" s="315"/>
      <c r="AP256" s="315"/>
      <c r="AQ256" s="315"/>
      <c r="AR256" s="316"/>
      <c r="AS256" s="318"/>
      <c r="AT256" s="904"/>
      <c r="AU256" s="904"/>
      <c r="AV256" s="904"/>
      <c r="AW256" s="804"/>
      <c r="AX256" s="803"/>
    </row>
    <row r="257" spans="1:50" ht="18.95" customHeight="1">
      <c r="A257" s="1095"/>
      <c r="B257" s="981"/>
      <c r="C257" s="219"/>
      <c r="D257" s="883" t="s">
        <v>186</v>
      </c>
      <c r="E257" s="913"/>
      <c r="F257" s="913"/>
      <c r="G257" s="913"/>
      <c r="H257" s="914"/>
      <c r="I257" s="220"/>
      <c r="J257" s="314"/>
      <c r="K257" s="746" t="s">
        <v>3</v>
      </c>
      <c r="L257" s="355" t="s">
        <v>112</v>
      </c>
      <c r="M257" s="88"/>
      <c r="N257" s="315"/>
      <c r="O257" s="315"/>
      <c r="P257" s="315"/>
      <c r="Q257" s="316"/>
      <c r="R257" s="227"/>
      <c r="S257" s="892"/>
      <c r="T257" s="225"/>
      <c r="U257" s="883" t="s">
        <v>186</v>
      </c>
      <c r="V257" s="913"/>
      <c r="W257" s="913"/>
      <c r="X257" s="913"/>
      <c r="Y257" s="914"/>
      <c r="Z257" s="226"/>
      <c r="AA257" s="314"/>
      <c r="AB257" s="746" t="s">
        <v>3</v>
      </c>
      <c r="AC257" s="355" t="s">
        <v>112</v>
      </c>
      <c r="AD257" s="88"/>
      <c r="AE257" s="315"/>
      <c r="AF257" s="315"/>
      <c r="AG257" s="315"/>
      <c r="AH257" s="316"/>
      <c r="AI257" s="318"/>
      <c r="AJ257" s="875"/>
      <c r="AK257" s="319"/>
      <c r="AL257" s="746" t="s">
        <v>3</v>
      </c>
      <c r="AM257" s="355" t="s">
        <v>112</v>
      </c>
      <c r="AN257" s="88"/>
      <c r="AO257" s="315"/>
      <c r="AP257" s="315"/>
      <c r="AQ257" s="315"/>
      <c r="AR257" s="316"/>
      <c r="AS257" s="318"/>
      <c r="AT257" s="904"/>
      <c r="AU257" s="904"/>
      <c r="AV257" s="904"/>
      <c r="AW257" s="804"/>
      <c r="AX257" s="803"/>
    </row>
    <row r="258" spans="1:50" ht="18.95" customHeight="1">
      <c r="A258" s="1095"/>
      <c r="B258" s="981"/>
      <c r="C258" s="219"/>
      <c r="D258" s="915"/>
      <c r="E258" s="916"/>
      <c r="F258" s="916"/>
      <c r="G258" s="916"/>
      <c r="H258" s="917"/>
      <c r="I258" s="220"/>
      <c r="J258" s="314"/>
      <c r="K258" s="746" t="s">
        <v>3</v>
      </c>
      <c r="L258" s="509" t="s">
        <v>192</v>
      </c>
      <c r="M258" s="510"/>
      <c r="N258" s="877"/>
      <c r="O258" s="878"/>
      <c r="P258" s="315"/>
      <c r="Q258" s="316"/>
      <c r="R258" s="227"/>
      <c r="S258" s="892"/>
      <c r="T258" s="225"/>
      <c r="U258" s="915"/>
      <c r="V258" s="916"/>
      <c r="W258" s="916"/>
      <c r="X258" s="916"/>
      <c r="Y258" s="917"/>
      <c r="Z258" s="226"/>
      <c r="AA258" s="314"/>
      <c r="AB258" s="746" t="s">
        <v>3</v>
      </c>
      <c r="AC258" s="509" t="s">
        <v>192</v>
      </c>
      <c r="AD258" s="510"/>
      <c r="AE258" s="877"/>
      <c r="AF258" s="878"/>
      <c r="AG258" s="315"/>
      <c r="AH258" s="316"/>
      <c r="AI258" s="318"/>
      <c r="AJ258" s="875"/>
      <c r="AK258" s="319"/>
      <c r="AL258" s="746" t="s">
        <v>3</v>
      </c>
      <c r="AM258" s="509" t="s">
        <v>192</v>
      </c>
      <c r="AN258" s="510"/>
      <c r="AO258" s="877"/>
      <c r="AP258" s="878"/>
      <c r="AQ258" s="315"/>
      <c r="AR258" s="316"/>
      <c r="AS258" s="318"/>
      <c r="AT258" s="904"/>
      <c r="AU258" s="904"/>
      <c r="AV258" s="904"/>
      <c r="AW258" s="804"/>
      <c r="AX258" s="803"/>
    </row>
    <row r="259" spans="1:50" ht="18.95" customHeight="1">
      <c r="A259" s="1095"/>
      <c r="B259" s="981"/>
      <c r="C259" s="513"/>
      <c r="D259" s="513"/>
      <c r="E259" s="513"/>
      <c r="F259" s="513"/>
      <c r="G259" s="369"/>
      <c r="H259" s="369"/>
      <c r="I259" s="369"/>
      <c r="J259" s="263" t="s">
        <v>103</v>
      </c>
      <c r="K259" s="264"/>
      <c r="L259" s="343"/>
      <c r="M259" s="343"/>
      <c r="N259" s="264"/>
      <c r="O259" s="315"/>
      <c r="P259" s="463"/>
      <c r="Q259" s="316"/>
      <c r="R259" s="227"/>
      <c r="S259" s="892"/>
      <c r="T259" s="514"/>
      <c r="U259" s="514"/>
      <c r="V259" s="514"/>
      <c r="W259" s="514"/>
      <c r="X259" s="372"/>
      <c r="Y259" s="372"/>
      <c r="Z259" s="372"/>
      <c r="AA259" s="263" t="s">
        <v>103</v>
      </c>
      <c r="AB259" s="264"/>
      <c r="AC259" s="343"/>
      <c r="AD259" s="343"/>
      <c r="AE259" s="264"/>
      <c r="AF259" s="315"/>
      <c r="AG259" s="463"/>
      <c r="AH259" s="316"/>
      <c r="AI259" s="318"/>
      <c r="AJ259" s="875"/>
      <c r="AK259" s="264" t="s">
        <v>103</v>
      </c>
      <c r="AL259" s="264"/>
      <c r="AM259" s="343"/>
      <c r="AN259" s="343"/>
      <c r="AO259" s="264"/>
      <c r="AP259" s="315"/>
      <c r="AQ259" s="463"/>
      <c r="AR259" s="316"/>
      <c r="AS259" s="318"/>
      <c r="AT259" s="904"/>
      <c r="AU259" s="904"/>
      <c r="AV259" s="904"/>
      <c r="AW259" s="804"/>
      <c r="AX259" s="803"/>
    </row>
    <row r="260" spans="1:50" ht="18.95" customHeight="1">
      <c r="A260" s="1095"/>
      <c r="B260" s="981"/>
      <c r="C260" s="513"/>
      <c r="D260" s="513"/>
      <c r="E260" s="513"/>
      <c r="F260" s="513"/>
      <c r="G260" s="364"/>
      <c r="H260" s="364"/>
      <c r="I260" s="364"/>
      <c r="J260" s="744" t="s">
        <v>2</v>
      </c>
      <c r="K260" s="355" t="s">
        <v>91</v>
      </c>
      <c r="L260" s="356"/>
      <c r="M260" s="356"/>
      <c r="N260" s="315"/>
      <c r="O260" s="315"/>
      <c r="P260" s="88"/>
      <c r="Q260" s="316"/>
      <c r="R260" s="437">
        <f>_xlfn.IFS(AND(J260="□",J261="□"),0,AND(J260="☑",J261="□"),1,AND(J260="□",J261="☑"),2)</f>
        <v>1</v>
      </c>
      <c r="S260" s="892"/>
      <c r="T260" s="514"/>
      <c r="U260" s="514"/>
      <c r="V260" s="514"/>
      <c r="W260" s="514"/>
      <c r="X260" s="368"/>
      <c r="Y260" s="368"/>
      <c r="Z260" s="368"/>
      <c r="AA260" s="744" t="s">
        <v>3</v>
      </c>
      <c r="AB260" s="355" t="s">
        <v>91</v>
      </c>
      <c r="AC260" s="356"/>
      <c r="AD260" s="356"/>
      <c r="AE260" s="315"/>
      <c r="AF260" s="315"/>
      <c r="AG260" s="88"/>
      <c r="AH260" s="316"/>
      <c r="AI260" s="360">
        <f>_xlfn.IFS(AND(AA260="□",AA261="□"),0,AND(AA260="☑",AA261="□"),1,AND(AA260="□",AA261="☑"),2)</f>
        <v>0</v>
      </c>
      <c r="AJ260" s="875"/>
      <c r="AK260" s="746" t="s">
        <v>3</v>
      </c>
      <c r="AL260" s="355" t="s">
        <v>91</v>
      </c>
      <c r="AM260" s="356"/>
      <c r="AN260" s="356"/>
      <c r="AO260" s="315"/>
      <c r="AP260" s="315"/>
      <c r="AQ260" s="88"/>
      <c r="AR260" s="316"/>
      <c r="AS260" s="360">
        <f>_xlfn.IFS(AND(AK260="□",AK261="□"),0,AND(AK260="☑",AK261="□"),1,AND(AK260="□",AK261="☑"),2)</f>
        <v>0</v>
      </c>
      <c r="AT260" s="904"/>
      <c r="AU260" s="904"/>
      <c r="AV260" s="904"/>
      <c r="AW260" s="804"/>
      <c r="AX260" s="803"/>
    </row>
    <row r="261" spans="1:50" ht="18.95" customHeight="1">
      <c r="A261" s="1095"/>
      <c r="B261" s="981"/>
      <c r="C261" s="383"/>
      <c r="D261" s="537"/>
      <c r="E261" s="438"/>
      <c r="F261" s="537"/>
      <c r="G261" s="369"/>
      <c r="H261" s="369"/>
      <c r="I261" s="369"/>
      <c r="J261" s="744" t="s">
        <v>3</v>
      </c>
      <c r="K261" s="342" t="s">
        <v>92</v>
      </c>
      <c r="L261" s="343"/>
      <c r="M261" s="343"/>
      <c r="N261" s="88"/>
      <c r="O261" s="315"/>
      <c r="P261" s="315"/>
      <c r="Q261" s="316"/>
      <c r="R261" s="227"/>
      <c r="S261" s="892"/>
      <c r="T261" s="385"/>
      <c r="U261" s="538"/>
      <c r="V261" s="439"/>
      <c r="W261" s="538"/>
      <c r="X261" s="372"/>
      <c r="Y261" s="372"/>
      <c r="Z261" s="372"/>
      <c r="AA261" s="744" t="s">
        <v>3</v>
      </c>
      <c r="AB261" s="342" t="s">
        <v>92</v>
      </c>
      <c r="AC261" s="343"/>
      <c r="AD261" s="343"/>
      <c r="AE261" s="88"/>
      <c r="AF261" s="315"/>
      <c r="AG261" s="315"/>
      <c r="AH261" s="316"/>
      <c r="AI261" s="318"/>
      <c r="AJ261" s="875"/>
      <c r="AK261" s="746" t="s">
        <v>3</v>
      </c>
      <c r="AL261" s="342" t="s">
        <v>92</v>
      </c>
      <c r="AM261" s="343"/>
      <c r="AN261" s="343"/>
      <c r="AO261" s="88"/>
      <c r="AP261" s="315"/>
      <c r="AQ261" s="315"/>
      <c r="AR261" s="316"/>
      <c r="AS261" s="318"/>
      <c r="AT261" s="904"/>
      <c r="AU261" s="904"/>
      <c r="AV261" s="904"/>
      <c r="AW261" s="804"/>
      <c r="AX261" s="803"/>
    </row>
    <row r="262" spans="1:50" ht="18.95" customHeight="1">
      <c r="A262" s="1095"/>
      <c r="B262" s="981"/>
      <c r="C262" s="219"/>
      <c r="D262" s="219"/>
      <c r="E262" s="379"/>
      <c r="F262" s="364"/>
      <c r="G262" s="364"/>
      <c r="H262" s="364"/>
      <c r="I262" s="219"/>
      <c r="J262" s="263" t="s">
        <v>267</v>
      </c>
      <c r="K262" s="264"/>
      <c r="L262" s="320"/>
      <c r="M262" s="264"/>
      <c r="N262" s="315"/>
      <c r="O262" s="797" t="str">
        <f>IF(O263="","",IFERROR(IF(DATEDIF(O263,$K$14,"M")&lt;6,"レポート記入日から6ヵ月未満になっていませんか？",""),""))</f>
        <v/>
      </c>
      <c r="P262" s="315"/>
      <c r="Q262" s="316"/>
      <c r="R262" s="227"/>
      <c r="S262" s="892"/>
      <c r="T262" s="225"/>
      <c r="U262" s="225"/>
      <c r="V262" s="382"/>
      <c r="W262" s="368"/>
      <c r="X262" s="368"/>
      <c r="Y262" s="368"/>
      <c r="Z262" s="225"/>
      <c r="AA262" s="263" t="s">
        <v>267</v>
      </c>
      <c r="AB262" s="264"/>
      <c r="AC262" s="320"/>
      <c r="AD262" s="264"/>
      <c r="AE262" s="315"/>
      <c r="AF262" s="797" t="str">
        <f>IF(AF263="","",IFERROR(IF(DATEDIF(AF263,$K$14,"M")&lt;6,"レポート記入日から6ヵ月未満になっていませんか？",""),""))</f>
        <v/>
      </c>
      <c r="AG262" s="315"/>
      <c r="AH262" s="316"/>
      <c r="AI262" s="318"/>
      <c r="AJ262" s="875"/>
      <c r="AK262" s="264" t="s">
        <v>267</v>
      </c>
      <c r="AL262" s="264"/>
      <c r="AM262" s="320"/>
      <c r="AN262" s="264"/>
      <c r="AO262" s="315"/>
      <c r="AP262" s="797" t="str">
        <f>IF(AP263="","",IFERROR(IF(DATEDIF(AP263,$K$14,"M")&lt;6,"レポート記入日から6ヵ月未満になっていませんか？",""),""))</f>
        <v/>
      </c>
      <c r="AQ262" s="315"/>
      <c r="AR262" s="316"/>
      <c r="AS262" s="318"/>
      <c r="AT262" s="904"/>
      <c r="AU262" s="904"/>
      <c r="AV262" s="904"/>
      <c r="AW262" s="804"/>
      <c r="AX262" s="803"/>
    </row>
    <row r="263" spans="1:50" ht="18.95" customHeight="1">
      <c r="A263" s="1095"/>
      <c r="B263" s="981"/>
      <c r="C263" s="219"/>
      <c r="D263" s="219"/>
      <c r="E263" s="219"/>
      <c r="F263" s="219"/>
      <c r="G263" s="219"/>
      <c r="H263" s="219"/>
      <c r="I263" s="219"/>
      <c r="J263" s="744" t="s">
        <v>2</v>
      </c>
      <c r="K263" s="374" t="s">
        <v>96</v>
      </c>
      <c r="L263" s="266"/>
      <c r="M263" s="266"/>
      <c r="N263" s="512" t="s">
        <v>98</v>
      </c>
      <c r="O263" s="749"/>
      <c r="P263" s="315"/>
      <c r="Q263" s="316"/>
      <c r="R263" s="437">
        <f>_xlfn.IFS(AND(J263="□",J264="□",J265="□"),0,AND(J263="☑",J264="□",J265="□"),1,AND(J263="□",J264="☑",J265="□"),2,AND(J263="□",J264="□",J265="☑"),3)</f>
        <v>1</v>
      </c>
      <c r="S263" s="892"/>
      <c r="T263" s="225"/>
      <c r="U263" s="225"/>
      <c r="V263" s="225"/>
      <c r="W263" s="225"/>
      <c r="X263" s="225"/>
      <c r="Y263" s="225"/>
      <c r="Z263" s="225"/>
      <c r="AA263" s="744" t="s">
        <v>3</v>
      </c>
      <c r="AB263" s="374" t="s">
        <v>96</v>
      </c>
      <c r="AC263" s="266"/>
      <c r="AD263" s="266"/>
      <c r="AE263" s="512" t="s">
        <v>98</v>
      </c>
      <c r="AF263" s="749"/>
      <c r="AG263" s="315"/>
      <c r="AH263" s="316"/>
      <c r="AI263" s="360">
        <f>_xlfn.IFS(AND(AA263="□",AA264="□",AA265="□"),0,AND(AA263="☑",AA264="□",AA265="□"),1,AND(AA263="□",AA264="☑",AA265="□"),2,AND(AA263="□",AA264="□",AA265="☑"),3)</f>
        <v>0</v>
      </c>
      <c r="AJ263" s="875"/>
      <c r="AK263" s="746" t="s">
        <v>3</v>
      </c>
      <c r="AL263" s="374" t="s">
        <v>96</v>
      </c>
      <c r="AM263" s="266"/>
      <c r="AN263" s="266"/>
      <c r="AO263" s="512" t="s">
        <v>98</v>
      </c>
      <c r="AP263" s="749"/>
      <c r="AQ263" s="315"/>
      <c r="AR263" s="316"/>
      <c r="AS263" s="360">
        <f>_xlfn.IFS(AND(AK263="□",AK264="□",AK265="□"),0,AND(AK263="☑",AK264="□",AK265="□"),1,AND(AK263="□",AK264="☑",AK265="□"),2,AND(AK263="□",AK264="□",AK265="☑"),3)</f>
        <v>0</v>
      </c>
      <c r="AT263" s="904"/>
      <c r="AU263" s="904"/>
      <c r="AV263" s="904"/>
      <c r="AW263" s="804"/>
      <c r="AX263" s="803"/>
    </row>
    <row r="264" spans="1:50" ht="18.95" customHeight="1">
      <c r="A264" s="1095"/>
      <c r="B264" s="981"/>
      <c r="C264" s="219"/>
      <c r="D264" s="219"/>
      <c r="E264" s="219"/>
      <c r="F264" s="219"/>
      <c r="G264" s="219"/>
      <c r="H264" s="219"/>
      <c r="I264" s="219"/>
      <c r="J264" s="744" t="s">
        <v>3</v>
      </c>
      <c r="K264" s="374" t="s">
        <v>94</v>
      </c>
      <c r="L264" s="266"/>
      <c r="M264" s="266"/>
      <c r="N264" s="380" t="s">
        <v>194</v>
      </c>
      <c r="O264" s="264"/>
      <c r="P264" s="315"/>
      <c r="Q264" s="316"/>
      <c r="R264" s="227"/>
      <c r="S264" s="892"/>
      <c r="T264" s="225"/>
      <c r="U264" s="225"/>
      <c r="V264" s="225"/>
      <c r="W264" s="225"/>
      <c r="X264" s="225"/>
      <c r="Y264" s="225"/>
      <c r="Z264" s="225"/>
      <c r="AA264" s="744" t="s">
        <v>3</v>
      </c>
      <c r="AB264" s="374" t="s">
        <v>94</v>
      </c>
      <c r="AC264" s="266"/>
      <c r="AD264" s="266"/>
      <c r="AE264" s="380" t="s">
        <v>194</v>
      </c>
      <c r="AF264" s="264"/>
      <c r="AG264" s="315"/>
      <c r="AH264" s="316"/>
      <c r="AI264" s="318"/>
      <c r="AJ264" s="875"/>
      <c r="AK264" s="746" t="s">
        <v>3</v>
      </c>
      <c r="AL264" s="374" t="s">
        <v>94</v>
      </c>
      <c r="AM264" s="266"/>
      <c r="AN264" s="266"/>
      <c r="AO264" s="380" t="s">
        <v>194</v>
      </c>
      <c r="AP264" s="264"/>
      <c r="AQ264" s="315"/>
      <c r="AR264" s="316"/>
      <c r="AS264" s="318"/>
      <c r="AT264" s="904"/>
      <c r="AU264" s="904"/>
      <c r="AV264" s="904"/>
      <c r="AW264" s="804"/>
      <c r="AX264" s="803"/>
    </row>
    <row r="265" spans="1:50" ht="18.95" customHeight="1">
      <c r="A265" s="1095"/>
      <c r="B265" s="981"/>
      <c r="C265" s="219"/>
      <c r="D265" s="219"/>
      <c r="E265" s="219"/>
      <c r="F265" s="219"/>
      <c r="G265" s="219"/>
      <c r="H265" s="219"/>
      <c r="I265" s="219"/>
      <c r="J265" s="744" t="s">
        <v>3</v>
      </c>
      <c r="K265" s="374" t="s">
        <v>33</v>
      </c>
      <c r="L265" s="266"/>
      <c r="M265" s="266"/>
      <c r="N265" s="264"/>
      <c r="O265" s="267"/>
      <c r="P265" s="315"/>
      <c r="Q265" s="316"/>
      <c r="R265" s="227"/>
      <c r="S265" s="892"/>
      <c r="T265" s="225"/>
      <c r="U265" s="225"/>
      <c r="V265" s="225"/>
      <c r="W265" s="225"/>
      <c r="X265" s="225"/>
      <c r="Y265" s="225"/>
      <c r="Z265" s="225"/>
      <c r="AA265" s="744" t="s">
        <v>3</v>
      </c>
      <c r="AB265" s="374" t="s">
        <v>33</v>
      </c>
      <c r="AC265" s="266"/>
      <c r="AD265" s="266"/>
      <c r="AE265" s="264"/>
      <c r="AF265" s="267"/>
      <c r="AG265" s="315"/>
      <c r="AH265" s="316"/>
      <c r="AI265" s="318"/>
      <c r="AJ265" s="875"/>
      <c r="AK265" s="746" t="s">
        <v>3</v>
      </c>
      <c r="AL265" s="374" t="s">
        <v>33</v>
      </c>
      <c r="AM265" s="266"/>
      <c r="AN265" s="266"/>
      <c r="AO265" s="264"/>
      <c r="AP265" s="267"/>
      <c r="AQ265" s="315"/>
      <c r="AR265" s="316"/>
      <c r="AS265" s="318"/>
      <c r="AT265" s="904"/>
      <c r="AU265" s="904"/>
      <c r="AV265" s="904"/>
      <c r="AW265" s="804"/>
      <c r="AX265" s="803"/>
    </row>
    <row r="266" spans="1:50" ht="18.95" customHeight="1">
      <c r="A266" s="1095"/>
      <c r="B266" s="981"/>
      <c r="C266" s="219"/>
      <c r="D266" s="219"/>
      <c r="E266" s="219"/>
      <c r="F266" s="219"/>
      <c r="G266" s="219"/>
      <c r="H266" s="219"/>
      <c r="I266" s="219"/>
      <c r="J266" s="386" t="s">
        <v>99</v>
      </c>
      <c r="K266" s="593"/>
      <c r="L266" s="265"/>
      <c r="M266" s="266"/>
      <c r="N266" s="264"/>
      <c r="O266" s="267"/>
      <c r="P266" s="267"/>
      <c r="Q266" s="268" t="str">
        <f>IF(ISNUMBER(Q267),"","必要項目が正しく選択されていません")</f>
        <v/>
      </c>
      <c r="R266" s="517"/>
      <c r="S266" s="892"/>
      <c r="T266" s="225"/>
      <c r="U266" s="225"/>
      <c r="V266" s="225"/>
      <c r="W266" s="225"/>
      <c r="X266" s="225"/>
      <c r="Y266" s="225"/>
      <c r="Z266" s="225"/>
      <c r="AA266" s="386" t="s">
        <v>235</v>
      </c>
      <c r="AB266" s="593"/>
      <c r="AC266" s="265"/>
      <c r="AD266" s="266"/>
      <c r="AE266" s="264"/>
      <c r="AF266" s="267"/>
      <c r="AG266" s="267"/>
      <c r="AH266" s="268" t="str">
        <f>IF(ISNUMBER(AH267),"","必要項目が正しく選択されていません")</f>
        <v/>
      </c>
      <c r="AI266" s="518"/>
      <c r="AJ266" s="875"/>
      <c r="AK266" s="387" t="s">
        <v>99</v>
      </c>
      <c r="AL266" s="593"/>
      <c r="AM266" s="265"/>
      <c r="AN266" s="266"/>
      <c r="AO266" s="264"/>
      <c r="AP266" s="267"/>
      <c r="AQ266" s="267"/>
      <c r="AR266" s="268" t="str">
        <f>IF(ISNUMBER(AR267),"","必要項目が正しく選択されていません")</f>
        <v/>
      </c>
      <c r="AS266" s="518"/>
      <c r="AT266" s="904"/>
      <c r="AU266" s="904"/>
      <c r="AV266" s="904"/>
      <c r="AW266" s="804"/>
      <c r="AX266" s="803"/>
    </row>
    <row r="267" spans="1:50" ht="36.950000000000003" customHeight="1">
      <c r="A267" s="1095"/>
      <c r="B267" s="981"/>
      <c r="C267" s="219"/>
      <c r="D267" s="219"/>
      <c r="E267" s="219"/>
      <c r="F267" s="219"/>
      <c r="G267" s="219"/>
      <c r="H267" s="219"/>
      <c r="I267" s="219"/>
      <c r="J267" s="314"/>
      <c r="K267" s="821"/>
      <c r="L267" s="821"/>
      <c r="M267" s="821"/>
      <c r="N267" s="821"/>
      <c r="O267" s="821"/>
      <c r="P267" s="267"/>
      <c r="Q267" s="272">
        <f>_xlfn.IFS(J247="☑",1,AND(R250=0,R255=0),1,AND(R250=11,R255=11,R260=1,R263=1),3,AND(R250=11,R255=11,R260=1,R263=2),2,AND(R250=11,R255=11,R260=1,R263=3),1,AND(R250=11,R255=11,R260=2,R263=1),2,AND(R250=11,R255=11,R260=2,R263=2),2,AND(R250=11,R255=11,R260=2,R263=3),1,AND(R250=11,R255=0,R260=1,R263=1),3,AND(R250=11,R255=0,R260=1,R263=2),2,AND(R250=11,R255=0,R260=1,R263=3),1,AND(R250=11,R255=0,R260=2,R263=1),2,AND(R250=11,R255=0,R260=2,R263=2),2,AND(R250=11,R255=0,R260=2,R263=3),1,AND(R250=0,R255=11,R260=1,R263=1),2,AND(R250=0,R255=11,R260=1,R263=2),2,AND(R250=0,R255=11,R260=1,R263=3),1,AND(R250=0,R255=11,R260=2,R263=1),2,AND(R250=0,R255=11,R260=2,R263=2),2,AND(R250=0,R255=11,R260=2,R263=3),1)</f>
        <v>3</v>
      </c>
      <c r="R267" s="519"/>
      <c r="S267" s="892"/>
      <c r="T267" s="225"/>
      <c r="U267" s="225"/>
      <c r="V267" s="225"/>
      <c r="W267" s="225"/>
      <c r="X267" s="225"/>
      <c r="Y267" s="225"/>
      <c r="Z267" s="225"/>
      <c r="AA267" s="314"/>
      <c r="AB267" s="894"/>
      <c r="AC267" s="894"/>
      <c r="AD267" s="894"/>
      <c r="AE267" s="894"/>
      <c r="AF267" s="894"/>
      <c r="AG267" s="267"/>
      <c r="AH267" s="577">
        <f>_xlfn.IFS(AA246="☑",Q267,AA247="☑",1,AND(AI250=0,AI255=0),1,AND(AI250=11,AI255=11,AI260=1,AI263=1),3,AND(AI250=11,AI255=11,AI260=1,AI263=2),2,AND(AI250=11,AI255=11,AI260=1,AI263=3),1,AND(AI250=11,AI255=11,AI260=2,AI263=1),2,AND(AI250=11,AI255=11,AI260=2,AI263=2),2,AND(AI250=11,AI255=11,AI260=2,AI263=3),1,AND(AI250=11,AI255=0,AI260=1,AI263=1),3,AND(AI250=11,AI255=0,AI260=1,AI263=2),2,AND(AI250=11,AI255=0,AI260=1,AI263=3),1,AND(AI250=11,AI255=0,AI260=2,AI263=1),2,AND(AI250=11,AI255=0,AI260=2,AI263=2),2,AND(AI250=11,AI255=0,AI260=2,AI263=3),1,AND(AI250=0,AI255=11,AI260=1,AI263=1),2,AND(AI250=0,AI255=11,AI260=1,AI263=2),2,AND(AI250=0,AI255=11,AI260=1,AI263=3),1,AND(AI250=0,AI255=11,AI260=2,AI263=1),2,AND(AI250=0,AI255=11,AI260=2,AI263=2),2,AND(AI250=0,AI255=11,AI260=2,AI263=3),1)</f>
        <v>3</v>
      </c>
      <c r="AI267" s="519"/>
      <c r="AJ267" s="875"/>
      <c r="AK267" s="319"/>
      <c r="AL267" s="821"/>
      <c r="AM267" s="821"/>
      <c r="AN267" s="821"/>
      <c r="AO267" s="821"/>
      <c r="AP267" s="821"/>
      <c r="AQ267" s="267"/>
      <c r="AR267" s="272">
        <f>_xlfn.IFS(AK246="☑",Q267,AN246="☑",AH267,AK247="☑",1,AND(AS250=0,AS255=0),1,AND(AS250=11,AS255=11,AS260=1,AS263=1),3,AND(AS250=11,AS255=11,AS260=1,AS263=2),2,AND(AS250=11,AS255=11,AS260=1,AS263=3),1,AND(AS250=11,AS255=11,AS260=2,AS263=1),2,AND(AS250=11,AS255=11,AS260=2,AS263=2),2,AND(AS250=11,AS255=11,AS260=2,AS263=3),1,AND(AS250=11,AS255=0,AS260=1,AS263=1),3,AND(AS250=11,AS255=0,AS260=1,AS263=2),2,AND(AS250=11,AS255=0,AS260=1,AS263=3),1,AND(AS250=11,AS255=0,AS260=2,AS263=1),2,AND(AS250=11,AS255=0,AS260=2,AS263=2),2,AND(AS250=11,AS255=0,AS260=2,AS263=3),1,AND(AS250=0,AS255=11,AS260=1,AS263=1),2,AND(AS250=0,AS255=11,AS260=1,AS263=2),2,AND(AS250=0,AS255=11,AS260=1,AS263=3),1,AND(AS250=0,AS255=11,AS260=2,AS263=1),2,AND(AS250=0,AS255=11,AS260=2,AS263=2),2,AND(AS250=0,AS255=11,AS260=2,AS263=3),1)</f>
        <v>3</v>
      </c>
      <c r="AS267" s="519"/>
      <c r="AT267" s="904"/>
      <c r="AU267" s="904"/>
      <c r="AV267" s="904"/>
      <c r="AW267" s="246"/>
      <c r="AX267" s="247"/>
    </row>
    <row r="268" spans="1:50" ht="15.75" customHeight="1">
      <c r="A268" s="1095"/>
      <c r="B268" s="981"/>
      <c r="C268" s="219"/>
      <c r="D268" s="219"/>
      <c r="E268" s="219"/>
      <c r="F268" s="219"/>
      <c r="G268" s="219"/>
      <c r="H268" s="219"/>
      <c r="I268" s="219"/>
      <c r="J268" s="314"/>
      <c r="K268" s="619"/>
      <c r="L268" s="620"/>
      <c r="M268" s="620"/>
      <c r="N268" s="320"/>
      <c r="O268" s="320"/>
      <c r="P268" s="320"/>
      <c r="Q268" s="622" t="s">
        <v>1</v>
      </c>
      <c r="R268" s="415"/>
      <c r="S268" s="892"/>
      <c r="T268" s="225"/>
      <c r="U268" s="225"/>
      <c r="V268" s="225"/>
      <c r="W268" s="225"/>
      <c r="X268" s="225"/>
      <c r="Y268" s="225"/>
      <c r="Z268" s="225"/>
      <c r="AA268" s="314"/>
      <c r="AB268" s="619"/>
      <c r="AC268" s="620"/>
      <c r="AD268" s="620"/>
      <c r="AE268" s="320"/>
      <c r="AF268" s="320"/>
      <c r="AG268" s="320"/>
      <c r="AH268" s="621" t="s">
        <v>1</v>
      </c>
      <c r="AI268" s="415"/>
      <c r="AJ268" s="907"/>
      <c r="AK268" s="319"/>
      <c r="AL268" s="619"/>
      <c r="AM268" s="620"/>
      <c r="AN268" s="620"/>
      <c r="AO268" s="320"/>
      <c r="AP268" s="320"/>
      <c r="AQ268" s="320"/>
      <c r="AR268" s="622" t="s">
        <v>1</v>
      </c>
      <c r="AS268" s="415"/>
      <c r="AT268" s="905"/>
      <c r="AU268" s="905"/>
      <c r="AV268" s="905"/>
      <c r="AW268" s="581"/>
      <c r="AX268" s="582"/>
    </row>
    <row r="269" spans="1:50" ht="29.25" customHeight="1">
      <c r="A269" s="1095"/>
      <c r="B269" s="972" t="s">
        <v>90</v>
      </c>
      <c r="C269" s="1078" t="s">
        <v>38</v>
      </c>
      <c r="D269" s="1079"/>
      <c r="E269" s="1079"/>
      <c r="F269" s="1079"/>
      <c r="G269" s="1079"/>
      <c r="H269" s="1079"/>
      <c r="I269" s="1079"/>
      <c r="J269" s="549"/>
      <c r="K269" s="550"/>
      <c r="L269" s="452"/>
      <c r="M269" s="452"/>
      <c r="N269" s="452"/>
      <c r="O269" s="452"/>
      <c r="P269" s="452"/>
      <c r="Q269" s="525"/>
      <c r="R269" s="634"/>
      <c r="S269" s="945" t="s">
        <v>90</v>
      </c>
      <c r="T269" s="982" t="s">
        <v>38</v>
      </c>
      <c r="U269" s="919"/>
      <c r="V269" s="919"/>
      <c r="W269" s="919"/>
      <c r="X269" s="919"/>
      <c r="Y269" s="919"/>
      <c r="Z269" s="920"/>
      <c r="AA269" s="757" t="s">
        <v>2</v>
      </c>
      <c r="AB269" s="223" t="s">
        <v>195</v>
      </c>
      <c r="AC269" s="224"/>
      <c r="AD269" s="224"/>
      <c r="AE269" s="224"/>
      <c r="AF269" s="224"/>
      <c r="AG269" s="224"/>
      <c r="AH269" s="551"/>
      <c r="AI269" s="626"/>
      <c r="AJ269" s="1001" t="s">
        <v>296</v>
      </c>
      <c r="AK269" s="757" t="s">
        <v>3</v>
      </c>
      <c r="AL269" s="223" t="s">
        <v>195</v>
      </c>
      <c r="AM269" s="286"/>
      <c r="AN269" s="766" t="s">
        <v>2</v>
      </c>
      <c r="AO269" s="312" t="s">
        <v>221</v>
      </c>
      <c r="AP269" s="224"/>
      <c r="AQ269" s="224"/>
      <c r="AR269" s="551"/>
      <c r="AS269" s="627"/>
      <c r="AT269" s="460"/>
      <c r="AU269" s="460"/>
      <c r="AV269" s="553"/>
      <c r="AW269" s="585"/>
      <c r="AX269" s="586"/>
    </row>
    <row r="270" spans="1:50" ht="29.25" customHeight="1">
      <c r="A270" s="1095"/>
      <c r="B270" s="973"/>
      <c r="C270" s="978"/>
      <c r="D270" s="978"/>
      <c r="E270" s="978"/>
      <c r="F270" s="978"/>
      <c r="G270" s="978"/>
      <c r="H270" s="978"/>
      <c r="I270" s="978"/>
      <c r="J270" s="750" t="s">
        <v>3</v>
      </c>
      <c r="K270" s="588" t="str">
        <f>IF(K13="銀の認定【新規】","取組無し、または添付資料無し（初回のみ　※添付資料ない場合は採点対象外）","取組無し")</f>
        <v>取組無し</v>
      </c>
      <c r="L270" s="589"/>
      <c r="M270" s="611"/>
      <c r="N270" s="635"/>
      <c r="O270" s="635"/>
      <c r="P270" s="635"/>
      <c r="Q270" s="636"/>
      <c r="R270" s="637"/>
      <c r="S270" s="940"/>
      <c r="T270" s="921"/>
      <c r="U270" s="921"/>
      <c r="V270" s="921"/>
      <c r="W270" s="921"/>
      <c r="X270" s="921"/>
      <c r="Y270" s="921"/>
      <c r="Z270" s="922"/>
      <c r="AA270" s="750" t="s">
        <v>3</v>
      </c>
      <c r="AB270" s="588" t="str">
        <f>IF(K13="銀の認定【新規】","取組無し、または添付資料無し（初回のみ　※添付資料ない場合は採点対象外）","取組無し")</f>
        <v>取組無し</v>
      </c>
      <c r="AC270" s="589"/>
      <c r="AD270" s="611"/>
      <c r="AE270" s="635"/>
      <c r="AF270" s="635"/>
      <c r="AG270" s="635"/>
      <c r="AH270" s="636"/>
      <c r="AI270" s="614"/>
      <c r="AJ270" s="1002"/>
      <c r="AK270" s="771" t="s">
        <v>3</v>
      </c>
      <c r="AL270" s="588" t="str">
        <f>IF(K13="銀の認定【新規】","取組無し、または添付資料無し（初回のみ　※添付資料ない場合は採点対象外）","取組無し")</f>
        <v>取組無し</v>
      </c>
      <c r="AM270" s="589"/>
      <c r="AN270" s="611"/>
      <c r="AO270" s="635"/>
      <c r="AP270" s="635"/>
      <c r="AQ270" s="635"/>
      <c r="AR270" s="636"/>
      <c r="AS270" s="614"/>
      <c r="AT270" s="904">
        <f>Q287</f>
        <v>3</v>
      </c>
      <c r="AU270" s="904">
        <f>AH287</f>
        <v>3</v>
      </c>
      <c r="AV270" s="904">
        <f>AR287</f>
        <v>3</v>
      </c>
      <c r="AW270" s="816" t="s">
        <v>422</v>
      </c>
      <c r="AX270" s="817"/>
    </row>
    <row r="271" spans="1:50" ht="18.95" customHeight="1">
      <c r="A271" s="1095"/>
      <c r="B271" s="973"/>
      <c r="C271" s="978"/>
      <c r="D271" s="978"/>
      <c r="E271" s="978"/>
      <c r="F271" s="978"/>
      <c r="G271" s="978"/>
      <c r="H271" s="978"/>
      <c r="I271" s="978"/>
      <c r="J271" s="848" t="s">
        <v>97</v>
      </c>
      <c r="K271" s="835"/>
      <c r="L271" s="835"/>
      <c r="N271" s="315"/>
      <c r="O271" s="315"/>
      <c r="P271" s="315"/>
      <c r="Q271" s="316"/>
      <c r="R271" s="227"/>
      <c r="S271" s="940"/>
      <c r="T271" s="921"/>
      <c r="U271" s="921"/>
      <c r="V271" s="921"/>
      <c r="W271" s="921"/>
      <c r="X271" s="921"/>
      <c r="Y271" s="921"/>
      <c r="Z271" s="922"/>
      <c r="AA271" s="835" t="s">
        <v>97</v>
      </c>
      <c r="AB271" s="835"/>
      <c r="AC271" s="835"/>
      <c r="AD271" s="90"/>
      <c r="AE271" s="315"/>
      <c r="AF271" s="315"/>
      <c r="AG271" s="315"/>
      <c r="AH271" s="316"/>
      <c r="AI271" s="318"/>
      <c r="AJ271" s="1002"/>
      <c r="AK271" s="1109" t="s">
        <v>97</v>
      </c>
      <c r="AL271" s="1109"/>
      <c r="AM271" s="1109"/>
      <c r="AN271" s="90"/>
      <c r="AO271" s="315"/>
      <c r="AP271" s="315"/>
      <c r="AQ271" s="315"/>
      <c r="AR271" s="316"/>
      <c r="AS271" s="318"/>
      <c r="AT271" s="904"/>
      <c r="AU271" s="904"/>
      <c r="AV271" s="904"/>
      <c r="AW271" s="809"/>
      <c r="AX271" s="810"/>
    </row>
    <row r="272" spans="1:50" ht="18.95" customHeight="1">
      <c r="A272" s="1095"/>
      <c r="B272" s="973"/>
      <c r="C272" s="978"/>
      <c r="D272" s="978"/>
      <c r="E272" s="978"/>
      <c r="F272" s="978"/>
      <c r="G272" s="978"/>
      <c r="H272" s="978"/>
      <c r="I272" s="978"/>
      <c r="J272" s="744" t="s">
        <v>2</v>
      </c>
      <c r="K272" s="240" t="s">
        <v>133</v>
      </c>
      <c r="L272" s="240"/>
      <c r="N272" s="315"/>
      <c r="O272" s="315"/>
      <c r="P272" s="315"/>
      <c r="Q272" s="316"/>
      <c r="R272" s="423"/>
      <c r="S272" s="940"/>
      <c r="T272" s="921"/>
      <c r="U272" s="921"/>
      <c r="V272" s="921"/>
      <c r="W272" s="921"/>
      <c r="X272" s="921"/>
      <c r="Y272" s="921"/>
      <c r="Z272" s="922"/>
      <c r="AA272" s="746" t="s">
        <v>3</v>
      </c>
      <c r="AB272" s="240" t="s">
        <v>133</v>
      </c>
      <c r="AC272" s="240"/>
      <c r="AD272" s="90"/>
      <c r="AE272" s="315"/>
      <c r="AF272" s="315"/>
      <c r="AG272" s="315"/>
      <c r="AH272" s="316"/>
      <c r="AI272" s="326"/>
      <c r="AJ272" s="1002"/>
      <c r="AK272" s="746" t="s">
        <v>3</v>
      </c>
      <c r="AL272" s="240" t="s">
        <v>133</v>
      </c>
      <c r="AM272" s="240"/>
      <c r="AN272" s="90"/>
      <c r="AO272" s="315"/>
      <c r="AP272" s="315"/>
      <c r="AQ272" s="315"/>
      <c r="AR272" s="316"/>
      <c r="AS272" s="326"/>
      <c r="AT272" s="904"/>
      <c r="AU272" s="904"/>
      <c r="AV272" s="904"/>
      <c r="AW272" s="811"/>
      <c r="AX272" s="812"/>
    </row>
    <row r="273" spans="1:50" ht="18.95" customHeight="1">
      <c r="A273" s="1095"/>
      <c r="B273" s="973"/>
      <c r="C273" s="978"/>
      <c r="D273" s="978"/>
      <c r="E273" s="978"/>
      <c r="F273" s="978"/>
      <c r="G273" s="978"/>
      <c r="H273" s="978"/>
      <c r="I273" s="978"/>
      <c r="J273" s="314"/>
      <c r="K273" s="424" t="s">
        <v>122</v>
      </c>
      <c r="L273" s="240"/>
      <c r="N273" s="315"/>
      <c r="O273" s="315"/>
      <c r="P273" s="315"/>
      <c r="Q273" s="316"/>
      <c r="R273" s="423">
        <f>_xlfn.IFS(J272="□",0,J272="☑",11)</f>
        <v>11</v>
      </c>
      <c r="S273" s="940"/>
      <c r="T273" s="921"/>
      <c r="U273" s="921"/>
      <c r="V273" s="921"/>
      <c r="W273" s="921"/>
      <c r="X273" s="921"/>
      <c r="Y273" s="921"/>
      <c r="Z273" s="922"/>
      <c r="AA273" s="319"/>
      <c r="AB273" s="424" t="s">
        <v>122</v>
      </c>
      <c r="AC273" s="240"/>
      <c r="AD273" s="90"/>
      <c r="AE273" s="315"/>
      <c r="AF273" s="315"/>
      <c r="AG273" s="315"/>
      <c r="AH273" s="316"/>
      <c r="AI273" s="326">
        <f>_xlfn.IFS(AA272="□",0,AA272="☑",11)</f>
        <v>0</v>
      </c>
      <c r="AJ273" s="1002"/>
      <c r="AK273" s="319"/>
      <c r="AL273" s="424" t="s">
        <v>122</v>
      </c>
      <c r="AM273" s="240"/>
      <c r="AN273" s="90"/>
      <c r="AO273" s="315"/>
      <c r="AP273" s="315"/>
      <c r="AQ273" s="315"/>
      <c r="AR273" s="316"/>
      <c r="AS273" s="326">
        <f>_xlfn.IFS(AK272="□",0,AK272="☑",11)</f>
        <v>0</v>
      </c>
      <c r="AT273" s="904"/>
      <c r="AU273" s="904"/>
      <c r="AV273" s="904"/>
      <c r="AW273" s="811"/>
      <c r="AX273" s="812"/>
    </row>
    <row r="274" spans="1:50" ht="18.95" customHeight="1">
      <c r="A274" s="1095"/>
      <c r="B274" s="973"/>
      <c r="C274" s="978"/>
      <c r="D274" s="978"/>
      <c r="E274" s="978"/>
      <c r="F274" s="978"/>
      <c r="G274" s="978"/>
      <c r="H274" s="978"/>
      <c r="I274" s="978"/>
      <c r="J274" s="314"/>
      <c r="K274" s="746" t="s">
        <v>3</v>
      </c>
      <c r="L274" s="355" t="s">
        <v>130</v>
      </c>
      <c r="M274" s="315"/>
      <c r="N274" s="315"/>
      <c r="O274" s="315"/>
      <c r="P274" s="315"/>
      <c r="Q274" s="316"/>
      <c r="R274" s="613"/>
      <c r="S274" s="940"/>
      <c r="T274" s="921"/>
      <c r="U274" s="921"/>
      <c r="V274" s="921"/>
      <c r="W274" s="921"/>
      <c r="X274" s="921"/>
      <c r="Y274" s="921"/>
      <c r="Z274" s="922"/>
      <c r="AA274" s="319"/>
      <c r="AB274" s="746" t="s">
        <v>3</v>
      </c>
      <c r="AC274" s="355" t="s">
        <v>130</v>
      </c>
      <c r="AD274" s="315"/>
      <c r="AE274" s="315"/>
      <c r="AF274" s="315"/>
      <c r="AG274" s="315"/>
      <c r="AH274" s="316"/>
      <c r="AI274" s="614"/>
      <c r="AJ274" s="1002"/>
      <c r="AK274" s="319"/>
      <c r="AL274" s="746" t="s">
        <v>3</v>
      </c>
      <c r="AM274" s="355" t="s">
        <v>130</v>
      </c>
      <c r="AN274" s="315"/>
      <c r="AO274" s="315"/>
      <c r="AP274" s="315"/>
      <c r="AQ274" s="315"/>
      <c r="AR274" s="316"/>
      <c r="AS274" s="614"/>
      <c r="AT274" s="904"/>
      <c r="AU274" s="904"/>
      <c r="AV274" s="904"/>
      <c r="AW274" s="811"/>
      <c r="AX274" s="812"/>
    </row>
    <row r="275" spans="1:50" ht="18.95" customHeight="1">
      <c r="A275" s="1095"/>
      <c r="B275" s="973"/>
      <c r="C275" s="369"/>
      <c r="D275" s="369"/>
      <c r="E275" s="369"/>
      <c r="F275" s="369"/>
      <c r="G275" s="369"/>
      <c r="H275" s="369"/>
      <c r="I275" s="425"/>
      <c r="J275" s="314"/>
      <c r="K275" s="746" t="s">
        <v>3</v>
      </c>
      <c r="L275" s="355" t="s">
        <v>110</v>
      </c>
      <c r="N275" s="315"/>
      <c r="O275" s="315"/>
      <c r="P275" s="315"/>
      <c r="Q275" s="316"/>
      <c r="R275" s="613"/>
      <c r="S275" s="940"/>
      <c r="T275" s="372"/>
      <c r="U275" s="372"/>
      <c r="V275" s="372"/>
      <c r="W275" s="372"/>
      <c r="X275" s="372"/>
      <c r="Y275" s="372"/>
      <c r="Z275" s="426"/>
      <c r="AA275" s="314"/>
      <c r="AB275" s="746" t="s">
        <v>3</v>
      </c>
      <c r="AC275" s="355" t="s">
        <v>110</v>
      </c>
      <c r="AD275" s="90"/>
      <c r="AE275" s="315"/>
      <c r="AF275" s="315"/>
      <c r="AG275" s="315"/>
      <c r="AH275" s="316"/>
      <c r="AI275" s="614"/>
      <c r="AJ275" s="1002"/>
      <c r="AK275" s="319"/>
      <c r="AL275" s="746" t="s">
        <v>3</v>
      </c>
      <c r="AM275" s="355" t="s">
        <v>110</v>
      </c>
      <c r="AN275" s="90"/>
      <c r="AO275" s="315"/>
      <c r="AP275" s="315"/>
      <c r="AQ275" s="315"/>
      <c r="AR275" s="316"/>
      <c r="AS275" s="614"/>
      <c r="AT275" s="904"/>
      <c r="AU275" s="904"/>
      <c r="AV275" s="904"/>
      <c r="AW275" s="811"/>
      <c r="AX275" s="812"/>
    </row>
    <row r="276" spans="1:50" ht="18.95" customHeight="1">
      <c r="A276" s="1095"/>
      <c r="B276" s="973"/>
      <c r="C276" s="369"/>
      <c r="D276" s="923" t="s">
        <v>190</v>
      </c>
      <c r="E276" s="924"/>
      <c r="F276" s="924"/>
      <c r="G276" s="924"/>
      <c r="H276" s="925"/>
      <c r="I276" s="425"/>
      <c r="J276" s="314"/>
      <c r="K276" s="746" t="s">
        <v>3</v>
      </c>
      <c r="L276" s="355" t="s">
        <v>131</v>
      </c>
      <c r="N276" s="315"/>
      <c r="O276" s="315"/>
      <c r="P276" s="315"/>
      <c r="Q276" s="316"/>
      <c r="R276" s="613"/>
      <c r="S276" s="940"/>
      <c r="T276" s="372"/>
      <c r="U276" s="923" t="s">
        <v>190</v>
      </c>
      <c r="V276" s="924"/>
      <c r="W276" s="924"/>
      <c r="X276" s="924"/>
      <c r="Y276" s="925"/>
      <c r="Z276" s="426"/>
      <c r="AA276" s="314"/>
      <c r="AB276" s="746" t="s">
        <v>3</v>
      </c>
      <c r="AC276" s="355" t="s">
        <v>131</v>
      </c>
      <c r="AD276" s="90"/>
      <c r="AE276" s="315"/>
      <c r="AF276" s="315"/>
      <c r="AG276" s="315"/>
      <c r="AH276" s="316"/>
      <c r="AI276" s="614"/>
      <c r="AJ276" s="1002"/>
      <c r="AK276" s="319"/>
      <c r="AL276" s="746" t="s">
        <v>3</v>
      </c>
      <c r="AM276" s="355" t="s">
        <v>131</v>
      </c>
      <c r="AN276" s="90"/>
      <c r="AO276" s="315"/>
      <c r="AP276" s="315"/>
      <c r="AQ276" s="315"/>
      <c r="AR276" s="316"/>
      <c r="AS276" s="614"/>
      <c r="AT276" s="904"/>
      <c r="AU276" s="904"/>
      <c r="AV276" s="904"/>
      <c r="AW276" s="571"/>
      <c r="AX276" s="572"/>
    </row>
    <row r="277" spans="1:50" ht="18.95" customHeight="1">
      <c r="A277" s="1095"/>
      <c r="B277" s="973"/>
      <c r="C277" s="369"/>
      <c r="D277" s="926"/>
      <c r="E277" s="927"/>
      <c r="F277" s="927"/>
      <c r="G277" s="927"/>
      <c r="H277" s="928"/>
      <c r="I277" s="425"/>
      <c r="J277" s="314"/>
      <c r="K277" s="746" t="s">
        <v>3</v>
      </c>
      <c r="L277" s="355" t="s">
        <v>114</v>
      </c>
      <c r="M277" s="88"/>
      <c r="N277" s="315"/>
      <c r="O277" s="315"/>
      <c r="P277" s="315"/>
      <c r="Q277" s="316"/>
      <c r="R277" s="227"/>
      <c r="S277" s="940"/>
      <c r="T277" s="372"/>
      <c r="U277" s="926"/>
      <c r="V277" s="927"/>
      <c r="W277" s="927"/>
      <c r="X277" s="927"/>
      <c r="Y277" s="928"/>
      <c r="Z277" s="426"/>
      <c r="AA277" s="314"/>
      <c r="AB277" s="746" t="s">
        <v>3</v>
      </c>
      <c r="AC277" s="355" t="s">
        <v>114</v>
      </c>
      <c r="AD277" s="88"/>
      <c r="AE277" s="315"/>
      <c r="AF277" s="315"/>
      <c r="AG277" s="315"/>
      <c r="AH277" s="316"/>
      <c r="AI277" s="318"/>
      <c r="AJ277" s="1002"/>
      <c r="AK277" s="319"/>
      <c r="AL277" s="746" t="s">
        <v>3</v>
      </c>
      <c r="AM277" s="355" t="s">
        <v>114</v>
      </c>
      <c r="AN277" s="88"/>
      <c r="AO277" s="315"/>
      <c r="AP277" s="315"/>
      <c r="AQ277" s="315"/>
      <c r="AR277" s="316"/>
      <c r="AS277" s="318"/>
      <c r="AT277" s="904"/>
      <c r="AU277" s="904"/>
      <c r="AV277" s="904"/>
      <c r="AW277" s="802"/>
      <c r="AX277" s="803"/>
    </row>
    <row r="278" spans="1:50" ht="18.95" customHeight="1">
      <c r="A278" s="1095"/>
      <c r="B278" s="973"/>
      <c r="C278" s="438"/>
      <c r="D278" s="883" t="s">
        <v>185</v>
      </c>
      <c r="E278" s="908"/>
      <c r="F278" s="908"/>
      <c r="G278" s="908"/>
      <c r="H278" s="909"/>
      <c r="I278" s="369"/>
      <c r="J278" s="314"/>
      <c r="K278" s="746" t="s">
        <v>3</v>
      </c>
      <c r="L278" s="509" t="s">
        <v>115</v>
      </c>
      <c r="M278" s="510"/>
      <c r="N278" s="1004"/>
      <c r="O278" s="1005"/>
      <c r="P278" s="315"/>
      <c r="Q278" s="316"/>
      <c r="R278" s="227"/>
      <c r="S278" s="940"/>
      <c r="T278" s="439"/>
      <c r="U278" s="883" t="s">
        <v>185</v>
      </c>
      <c r="V278" s="908"/>
      <c r="W278" s="908"/>
      <c r="X278" s="908"/>
      <c r="Y278" s="909"/>
      <c r="Z278" s="372"/>
      <c r="AA278" s="314"/>
      <c r="AB278" s="746" t="s">
        <v>3</v>
      </c>
      <c r="AC278" s="509" t="s">
        <v>115</v>
      </c>
      <c r="AD278" s="510"/>
      <c r="AE278" s="1004"/>
      <c r="AF278" s="1005"/>
      <c r="AG278" s="315"/>
      <c r="AH278" s="316"/>
      <c r="AI278" s="318"/>
      <c r="AJ278" s="1002"/>
      <c r="AK278" s="319"/>
      <c r="AL278" s="746" t="s">
        <v>3</v>
      </c>
      <c r="AM278" s="509" t="s">
        <v>115</v>
      </c>
      <c r="AN278" s="510"/>
      <c r="AO278" s="1004"/>
      <c r="AP278" s="1005"/>
      <c r="AQ278" s="315"/>
      <c r="AR278" s="316"/>
      <c r="AS278" s="318"/>
      <c r="AT278" s="904"/>
      <c r="AU278" s="904"/>
      <c r="AV278" s="904"/>
      <c r="AW278" s="804"/>
      <c r="AX278" s="803"/>
    </row>
    <row r="279" spans="1:50" ht="18.95" customHeight="1">
      <c r="A279" s="1095"/>
      <c r="B279" s="973"/>
      <c r="C279" s="379"/>
      <c r="D279" s="910"/>
      <c r="E279" s="911"/>
      <c r="F279" s="911"/>
      <c r="G279" s="911"/>
      <c r="H279" s="912"/>
      <c r="I279" s="364"/>
      <c r="J279" s="263" t="s">
        <v>103</v>
      </c>
      <c r="K279" s="264"/>
      <c r="L279" s="343"/>
      <c r="M279" s="343"/>
      <c r="N279" s="264"/>
      <c r="O279" s="315"/>
      <c r="P279" s="463"/>
      <c r="Q279" s="316"/>
      <c r="R279" s="437"/>
      <c r="S279" s="940"/>
      <c r="T279" s="382"/>
      <c r="U279" s="910"/>
      <c r="V279" s="911"/>
      <c r="W279" s="911"/>
      <c r="X279" s="911"/>
      <c r="Y279" s="912"/>
      <c r="Z279" s="368"/>
      <c r="AA279" s="263" t="s">
        <v>103</v>
      </c>
      <c r="AB279" s="264"/>
      <c r="AC279" s="343"/>
      <c r="AD279" s="343"/>
      <c r="AE279" s="264"/>
      <c r="AF279" s="315"/>
      <c r="AG279" s="463"/>
      <c r="AH279" s="316"/>
      <c r="AI279" s="360"/>
      <c r="AJ279" s="1002"/>
      <c r="AK279" s="264" t="s">
        <v>103</v>
      </c>
      <c r="AL279" s="264"/>
      <c r="AM279" s="343"/>
      <c r="AN279" s="343"/>
      <c r="AO279" s="264"/>
      <c r="AP279" s="315"/>
      <c r="AQ279" s="463"/>
      <c r="AR279" s="316"/>
      <c r="AS279" s="360"/>
      <c r="AT279" s="904"/>
      <c r="AU279" s="904"/>
      <c r="AV279" s="904"/>
      <c r="AW279" s="804"/>
      <c r="AX279" s="803"/>
    </row>
    <row r="280" spans="1:50" ht="18.95" customHeight="1">
      <c r="A280" s="1095"/>
      <c r="B280" s="973"/>
      <c r="C280" s="383"/>
      <c r="D280" s="883" t="s">
        <v>186</v>
      </c>
      <c r="E280" s="913"/>
      <c r="F280" s="913"/>
      <c r="G280" s="913"/>
      <c r="H280" s="914"/>
      <c r="I280" s="369"/>
      <c r="J280" s="744" t="s">
        <v>2</v>
      </c>
      <c r="K280" s="355" t="s">
        <v>91</v>
      </c>
      <c r="L280" s="638"/>
      <c r="M280" s="356"/>
      <c r="N280" s="315"/>
      <c r="O280" s="315"/>
      <c r="P280" s="88"/>
      <c r="Q280" s="316"/>
      <c r="R280" s="437">
        <f>_xlfn.IFS(AND(J280="□",J281="□"),0,AND(J280="☑",J281="□"),1,AND(J280="□",J281="☑"),2)</f>
        <v>1</v>
      </c>
      <c r="S280" s="940"/>
      <c r="T280" s="385"/>
      <c r="U280" s="883" t="s">
        <v>186</v>
      </c>
      <c r="V280" s="913"/>
      <c r="W280" s="913"/>
      <c r="X280" s="913"/>
      <c r="Y280" s="914"/>
      <c r="Z280" s="372"/>
      <c r="AA280" s="744" t="s">
        <v>3</v>
      </c>
      <c r="AB280" s="355" t="s">
        <v>91</v>
      </c>
      <c r="AC280" s="638"/>
      <c r="AD280" s="356"/>
      <c r="AE280" s="315"/>
      <c r="AF280" s="315"/>
      <c r="AG280" s="88"/>
      <c r="AH280" s="316"/>
      <c r="AI280" s="360">
        <f>_xlfn.IFS(AND(AA280="□",AA281="□"),0,AND(AA280="☑",AA281="□"),1,AND(AA280="□",AA281="☑"),2)</f>
        <v>0</v>
      </c>
      <c r="AJ280" s="1002"/>
      <c r="AK280" s="746" t="s">
        <v>3</v>
      </c>
      <c r="AL280" s="355" t="s">
        <v>91</v>
      </c>
      <c r="AM280" s="638"/>
      <c r="AN280" s="356"/>
      <c r="AO280" s="315"/>
      <c r="AP280" s="315"/>
      <c r="AQ280" s="88"/>
      <c r="AR280" s="316"/>
      <c r="AS280" s="360">
        <f>_xlfn.IFS(AND(AK280="□",AK281="□"),0,AND(AK280="☑",AK281="□"),1,AND(AK280="□",AK281="☑"),2)</f>
        <v>0</v>
      </c>
      <c r="AT280" s="904"/>
      <c r="AU280" s="904"/>
      <c r="AV280" s="904"/>
      <c r="AW280" s="804"/>
      <c r="AX280" s="803"/>
    </row>
    <row r="281" spans="1:50" ht="18.95" customHeight="1">
      <c r="A281" s="1095"/>
      <c r="B281" s="973"/>
      <c r="C281" s="379"/>
      <c r="D281" s="915"/>
      <c r="E281" s="916"/>
      <c r="F281" s="916"/>
      <c r="G281" s="916"/>
      <c r="H281" s="917"/>
      <c r="I281" s="369"/>
      <c r="J281" s="744" t="s">
        <v>3</v>
      </c>
      <c r="K281" s="342" t="s">
        <v>92</v>
      </c>
      <c r="L281" s="639"/>
      <c r="M281" s="343"/>
      <c r="N281" s="88"/>
      <c r="O281" s="315"/>
      <c r="P281" s="315"/>
      <c r="Q281" s="316"/>
      <c r="R281" s="437"/>
      <c r="S281" s="940"/>
      <c r="T281" s="382"/>
      <c r="U281" s="915"/>
      <c r="V281" s="916"/>
      <c r="W281" s="916"/>
      <c r="X281" s="916"/>
      <c r="Y281" s="917"/>
      <c r="Z281" s="372"/>
      <c r="AA281" s="744" t="s">
        <v>3</v>
      </c>
      <c r="AB281" s="342" t="s">
        <v>92</v>
      </c>
      <c r="AC281" s="639"/>
      <c r="AD281" s="343"/>
      <c r="AE281" s="88"/>
      <c r="AF281" s="315"/>
      <c r="AG281" s="315"/>
      <c r="AH281" s="316"/>
      <c r="AI281" s="360"/>
      <c r="AJ281" s="1002"/>
      <c r="AK281" s="746" t="s">
        <v>3</v>
      </c>
      <c r="AL281" s="342" t="s">
        <v>92</v>
      </c>
      <c r="AM281" s="639"/>
      <c r="AN281" s="343"/>
      <c r="AO281" s="88"/>
      <c r="AP281" s="315"/>
      <c r="AQ281" s="315"/>
      <c r="AR281" s="316"/>
      <c r="AS281" s="360"/>
      <c r="AT281" s="904"/>
      <c r="AU281" s="904"/>
      <c r="AV281" s="904"/>
      <c r="AW281" s="804"/>
      <c r="AX281" s="803"/>
    </row>
    <row r="282" spans="1:50" ht="18.95" customHeight="1">
      <c r="A282" s="1095"/>
      <c r="B282" s="973"/>
      <c r="C282" s="383"/>
      <c r="D282" s="369"/>
      <c r="E282" s="369"/>
      <c r="F282" s="369"/>
      <c r="G282" s="369"/>
      <c r="H282" s="369"/>
      <c r="I282" s="369"/>
      <c r="J282" s="263" t="s">
        <v>267</v>
      </c>
      <c r="K282" s="264"/>
      <c r="L282" s="320"/>
      <c r="M282" s="264"/>
      <c r="N282" s="315"/>
      <c r="O282" s="797" t="str">
        <f>IF(O283="","",IFERROR(IF(DATEDIF(O283,$K$14,"M")&lt;6,"レポート記入日から6ヵ月未満になっていませんか？",""),""))</f>
        <v/>
      </c>
      <c r="P282" s="315"/>
      <c r="Q282" s="316"/>
      <c r="R282" s="437"/>
      <c r="S282" s="940"/>
      <c r="T282" s="385"/>
      <c r="U282" s="372"/>
      <c r="V282" s="372"/>
      <c r="W282" s="372"/>
      <c r="X282" s="372"/>
      <c r="Y282" s="372"/>
      <c r="Z282" s="372"/>
      <c r="AA282" s="263" t="s">
        <v>267</v>
      </c>
      <c r="AB282" s="264"/>
      <c r="AC282" s="320"/>
      <c r="AD282" s="264"/>
      <c r="AE282" s="315"/>
      <c r="AF282" s="796" t="str">
        <f>IF(AF283="","",IFERROR(IF(DATEDIF(AF283,$K$14,"M")&lt;6,"レポート記入日から6ヵ月未満になっていませんか？",""),""))</f>
        <v/>
      </c>
      <c r="AG282" s="315"/>
      <c r="AH282" s="316"/>
      <c r="AI282" s="360"/>
      <c r="AJ282" s="1002"/>
      <c r="AK282" s="264" t="s">
        <v>267</v>
      </c>
      <c r="AL282" s="264"/>
      <c r="AM282" s="320"/>
      <c r="AN282" s="264"/>
      <c r="AO282" s="315"/>
      <c r="AP282" s="370" t="str">
        <f>IF(AP283="","",IFERROR(IF(DATEDIF(AP283,$K$14,"M")&lt;6,"レポート記入日から6ヵ月未満になっていませんか？",""),""))</f>
        <v/>
      </c>
      <c r="AQ282" s="315"/>
      <c r="AR282" s="316"/>
      <c r="AS282" s="360"/>
      <c r="AT282" s="904"/>
      <c r="AU282" s="904"/>
      <c r="AV282" s="904"/>
      <c r="AW282" s="804"/>
      <c r="AX282" s="803"/>
    </row>
    <row r="283" spans="1:50" ht="18.95" customHeight="1">
      <c r="A283" s="1095"/>
      <c r="B283" s="973"/>
      <c r="C283" s="556"/>
      <c r="D283" s="369"/>
      <c r="E283" s="369"/>
      <c r="F283" s="369"/>
      <c r="G283" s="369"/>
      <c r="H283" s="369"/>
      <c r="I283" s="369"/>
      <c r="J283" s="744" t="s">
        <v>2</v>
      </c>
      <c r="K283" s="374" t="s">
        <v>96</v>
      </c>
      <c r="L283" s="266"/>
      <c r="M283" s="266"/>
      <c r="N283" s="512" t="s">
        <v>98</v>
      </c>
      <c r="O283" s="749"/>
      <c r="P283" s="315"/>
      <c r="Q283" s="316"/>
      <c r="R283" s="437">
        <f>_xlfn.IFS(AND(J283="□",J284="□",J285="□"),0,AND(J283="☑",J284="□",J285="□"),1,AND(J283="□",J284="☑",J285="□"),2,AND(J283="□",J284="□",J285="☑"),3)</f>
        <v>1</v>
      </c>
      <c r="S283" s="940"/>
      <c r="T283" s="557"/>
      <c r="U283" s="372"/>
      <c r="V283" s="372"/>
      <c r="W283" s="372"/>
      <c r="X283" s="372"/>
      <c r="Y283" s="372"/>
      <c r="Z283" s="372"/>
      <c r="AA283" s="744" t="s">
        <v>3</v>
      </c>
      <c r="AB283" s="374" t="s">
        <v>96</v>
      </c>
      <c r="AC283" s="266"/>
      <c r="AD283" s="266"/>
      <c r="AE283" s="512" t="s">
        <v>98</v>
      </c>
      <c r="AF283" s="749"/>
      <c r="AG283" s="315"/>
      <c r="AH283" s="316"/>
      <c r="AI283" s="360">
        <f>_xlfn.IFS(AND(AA283="□",AA284="□",AA285="□"),0,AND(AA283="☑",AA284="□",AA285="□"),1,AND(AA283="□",AA284="☑",AA285="□"),2,AND(AA283="□",AA284="□",AA285="☑"),3)</f>
        <v>0</v>
      </c>
      <c r="AJ283" s="1002"/>
      <c r="AK283" s="746" t="s">
        <v>3</v>
      </c>
      <c r="AL283" s="374" t="s">
        <v>96</v>
      </c>
      <c r="AM283" s="266"/>
      <c r="AN283" s="266"/>
      <c r="AO283" s="512" t="s">
        <v>98</v>
      </c>
      <c r="AP283" s="749"/>
      <c r="AQ283" s="315"/>
      <c r="AR283" s="316"/>
      <c r="AS283" s="360">
        <f>_xlfn.IFS(AND(AK283="□",AK284="□",AK285="□"),0,AND(AK283="☑",AK284="□",AK285="□"),1,AND(AK283="□",AK284="☑",AK285="□"),2,AND(AK283="□",AK284="□",AK285="☑"),3)</f>
        <v>0</v>
      </c>
      <c r="AT283" s="904"/>
      <c r="AU283" s="904"/>
      <c r="AV283" s="904"/>
      <c r="AW283" s="804"/>
      <c r="AX283" s="803"/>
    </row>
    <row r="284" spans="1:50" ht="18.95" customHeight="1">
      <c r="A284" s="1095"/>
      <c r="B284" s="973"/>
      <c r="C284" s="640"/>
      <c r="D284" s="640"/>
      <c r="E284" s="640"/>
      <c r="F284" s="640"/>
      <c r="G284" s="640"/>
      <c r="H284" s="640"/>
      <c r="I284" s="640"/>
      <c r="J284" s="744" t="s">
        <v>3</v>
      </c>
      <c r="K284" s="374" t="s">
        <v>94</v>
      </c>
      <c r="L284" s="266"/>
      <c r="M284" s="266"/>
      <c r="N284" s="380" t="s">
        <v>194</v>
      </c>
      <c r="O284" s="264"/>
      <c r="P284" s="315"/>
      <c r="Q284" s="316"/>
      <c r="R284" s="227"/>
      <c r="S284" s="940"/>
      <c r="T284" s="641"/>
      <c r="U284" s="641"/>
      <c r="V284" s="641"/>
      <c r="W284" s="641"/>
      <c r="X284" s="641"/>
      <c r="Y284" s="641"/>
      <c r="Z284" s="641"/>
      <c r="AA284" s="744" t="s">
        <v>3</v>
      </c>
      <c r="AB284" s="374" t="s">
        <v>94</v>
      </c>
      <c r="AC284" s="266"/>
      <c r="AD284" s="266"/>
      <c r="AE284" s="380" t="s">
        <v>194</v>
      </c>
      <c r="AF284" s="264"/>
      <c r="AG284" s="315"/>
      <c r="AH284" s="316"/>
      <c r="AI284" s="318"/>
      <c r="AJ284" s="1002"/>
      <c r="AK284" s="746" t="s">
        <v>3</v>
      </c>
      <c r="AL284" s="374" t="s">
        <v>94</v>
      </c>
      <c r="AM284" s="266"/>
      <c r="AN284" s="266"/>
      <c r="AO284" s="380" t="s">
        <v>194</v>
      </c>
      <c r="AP284" s="264"/>
      <c r="AQ284" s="315"/>
      <c r="AR284" s="316"/>
      <c r="AS284" s="318"/>
      <c r="AT284" s="904"/>
      <c r="AU284" s="904"/>
      <c r="AV284" s="904"/>
      <c r="AW284" s="804"/>
      <c r="AX284" s="803"/>
    </row>
    <row r="285" spans="1:50" ht="18.95" customHeight="1">
      <c r="A285" s="1095"/>
      <c r="B285" s="973"/>
      <c r="C285" s="640"/>
      <c r="D285" s="640"/>
      <c r="E285" s="640"/>
      <c r="F285" s="640"/>
      <c r="G285" s="640"/>
      <c r="H285" s="640"/>
      <c r="I285" s="640"/>
      <c r="J285" s="744" t="s">
        <v>3</v>
      </c>
      <c r="K285" s="374" t="s">
        <v>33</v>
      </c>
      <c r="L285" s="266"/>
      <c r="M285" s="266"/>
      <c r="N285" s="264"/>
      <c r="O285" s="267"/>
      <c r="P285" s="315"/>
      <c r="Q285" s="316"/>
      <c r="R285" s="227"/>
      <c r="S285" s="940"/>
      <c r="T285" s="641"/>
      <c r="U285" s="641"/>
      <c r="V285" s="641"/>
      <c r="W285" s="641"/>
      <c r="X285" s="641"/>
      <c r="Y285" s="641"/>
      <c r="Z285" s="641"/>
      <c r="AA285" s="744" t="s">
        <v>3</v>
      </c>
      <c r="AB285" s="374" t="s">
        <v>33</v>
      </c>
      <c r="AC285" s="266"/>
      <c r="AD285" s="266"/>
      <c r="AE285" s="264"/>
      <c r="AF285" s="267"/>
      <c r="AG285" s="315"/>
      <c r="AH285" s="316"/>
      <c r="AI285" s="318"/>
      <c r="AJ285" s="1002"/>
      <c r="AK285" s="746" t="s">
        <v>3</v>
      </c>
      <c r="AL285" s="374" t="s">
        <v>33</v>
      </c>
      <c r="AM285" s="266"/>
      <c r="AN285" s="266"/>
      <c r="AO285" s="264"/>
      <c r="AP285" s="267"/>
      <c r="AQ285" s="315"/>
      <c r="AR285" s="316"/>
      <c r="AS285" s="318"/>
      <c r="AT285" s="904"/>
      <c r="AU285" s="904"/>
      <c r="AV285" s="904"/>
      <c r="AW285" s="804"/>
      <c r="AX285" s="803"/>
    </row>
    <row r="286" spans="1:50" ht="18.95" customHeight="1">
      <c r="A286" s="1095"/>
      <c r="B286" s="973"/>
      <c r="C286" s="640"/>
      <c r="D286" s="640"/>
      <c r="E286" s="640"/>
      <c r="F286" s="640"/>
      <c r="G286" s="640"/>
      <c r="H286" s="640"/>
      <c r="I286" s="640"/>
      <c r="J286" s="386" t="s">
        <v>99</v>
      </c>
      <c r="K286" s="593"/>
      <c r="L286" s="265"/>
      <c r="M286" s="266"/>
      <c r="N286" s="264"/>
      <c r="O286" s="267"/>
      <c r="P286" s="267"/>
      <c r="Q286" s="268" t="str">
        <f>IF(ISNUMBER(Q287),"","必要項目が正しく選択されていません")</f>
        <v/>
      </c>
      <c r="R286" s="517"/>
      <c r="S286" s="940"/>
      <c r="T286" s="641"/>
      <c r="U286" s="641"/>
      <c r="V286" s="641"/>
      <c r="W286" s="641"/>
      <c r="X286" s="641"/>
      <c r="Y286" s="641"/>
      <c r="Z286" s="641"/>
      <c r="AA286" s="386" t="s">
        <v>235</v>
      </c>
      <c r="AB286" s="593"/>
      <c r="AC286" s="265"/>
      <c r="AD286" s="266"/>
      <c r="AE286" s="264"/>
      <c r="AF286" s="267"/>
      <c r="AG286" s="267"/>
      <c r="AH286" s="268" t="str">
        <f>IF(ISNUMBER(AH287),"","必要項目が正しく選択されていません")</f>
        <v/>
      </c>
      <c r="AI286" s="518"/>
      <c r="AJ286" s="1002"/>
      <c r="AK286" s="387" t="s">
        <v>99</v>
      </c>
      <c r="AL286" s="593"/>
      <c r="AM286" s="265"/>
      <c r="AN286" s="266"/>
      <c r="AO286" s="264"/>
      <c r="AP286" s="267"/>
      <c r="AQ286" s="267"/>
      <c r="AR286" s="268" t="str">
        <f>IF(ISNUMBER(AR287),"","必要項目が正しく選択されていません")</f>
        <v/>
      </c>
      <c r="AS286" s="518"/>
      <c r="AT286" s="904"/>
      <c r="AU286" s="904"/>
      <c r="AV286" s="904"/>
      <c r="AW286" s="804"/>
      <c r="AX286" s="803"/>
    </row>
    <row r="287" spans="1:50" ht="36.950000000000003" customHeight="1">
      <c r="A287" s="1095"/>
      <c r="B287" s="973"/>
      <c r="C287" s="640"/>
      <c r="D287" s="640"/>
      <c r="E287" s="640"/>
      <c r="F287" s="640"/>
      <c r="G287" s="640"/>
      <c r="H287" s="640"/>
      <c r="I287" s="640"/>
      <c r="J287" s="314"/>
      <c r="K287" s="821"/>
      <c r="L287" s="821"/>
      <c r="M287" s="821"/>
      <c r="N287" s="821"/>
      <c r="O287" s="821"/>
      <c r="P287" s="267"/>
      <c r="Q287" s="272">
        <f>_xlfn.IFS(J270="☑",1,R273=0,1,AND(R273=11,R280=1,R283=1),3,AND(R273=11,R280=1,R283=2),2,AND(R273=11,R280=1,R283=3),1,AND(R273=11,R280=2,R283=1),2,AND(R273=11,R280=2,R283=2),2,AND(R273=11,R280=2,R283=3),1)</f>
        <v>3</v>
      </c>
      <c r="R287" s="519"/>
      <c r="S287" s="940"/>
      <c r="T287" s="641"/>
      <c r="U287" s="641"/>
      <c r="V287" s="641"/>
      <c r="W287" s="641"/>
      <c r="X287" s="641"/>
      <c r="Y287" s="641"/>
      <c r="Z287" s="641"/>
      <c r="AA287" s="314"/>
      <c r="AB287" s="894"/>
      <c r="AC287" s="894"/>
      <c r="AD287" s="894"/>
      <c r="AE287" s="894"/>
      <c r="AF287" s="894"/>
      <c r="AG287" s="267"/>
      <c r="AH287" s="577">
        <f>_xlfn.IFS(AA269="☑",Q287,AA270="☑",1,AI273=0,1,AND(AI273=11,AI280=1,AI283=1),3,AND(AI273=11,AI280=1,AI283=2),2,AND(AI273=11,AI280=1,AI283=3),1,AND(AI273=11,AI280=2,AI283=1),2,AND(AI273=11,AI280=2,AI283=2),2,AND(AI273=11,AI280=2,AI283=3),1)</f>
        <v>3</v>
      </c>
      <c r="AI287" s="519"/>
      <c r="AJ287" s="1002"/>
      <c r="AK287" s="319"/>
      <c r="AL287" s="821"/>
      <c r="AM287" s="821"/>
      <c r="AN287" s="821"/>
      <c r="AO287" s="821"/>
      <c r="AP287" s="821"/>
      <c r="AQ287" s="267"/>
      <c r="AR287" s="272">
        <f>_xlfn.IFS(AK269="☑",Q287,AN269="☑",AH287,AK270="☑",1,AS273=0,1,AND(AS273=11,AS280=1,AS283=1),3,AND(AS273=11,AS280=1,AS283=2),2,AND(AS273=11,AS280=1,AS283=3),1,AND(AS273=11,AS280=2,AS283=1),2,AND(AS273=11,AS280=2,AS283=2),2,AND(AS273=11,AS280=2,AS283=3),1)</f>
        <v>3</v>
      </c>
      <c r="AS287" s="519"/>
      <c r="AT287" s="904"/>
      <c r="AU287" s="904"/>
      <c r="AV287" s="904"/>
      <c r="AW287" s="246"/>
      <c r="AX287" s="247"/>
    </row>
    <row r="288" spans="1:50" ht="15.75" customHeight="1" thickBot="1">
      <c r="A288" s="1106"/>
      <c r="B288" s="974"/>
      <c r="C288" s="642"/>
      <c r="D288" s="642"/>
      <c r="E288" s="642"/>
      <c r="F288" s="642"/>
      <c r="G288" s="642"/>
      <c r="H288" s="642"/>
      <c r="I288" s="642"/>
      <c r="J288" s="594"/>
      <c r="K288" s="595"/>
      <c r="L288" s="596"/>
      <c r="M288" s="396"/>
      <c r="N288" s="396"/>
      <c r="O288" s="396"/>
      <c r="P288" s="396"/>
      <c r="Q288" s="397" t="s">
        <v>1</v>
      </c>
      <c r="R288" s="415"/>
      <c r="S288" s="946"/>
      <c r="T288" s="643"/>
      <c r="U288" s="643"/>
      <c r="V288" s="643"/>
      <c r="W288" s="643"/>
      <c r="X288" s="643"/>
      <c r="Y288" s="643"/>
      <c r="Z288" s="643"/>
      <c r="AA288" s="594"/>
      <c r="AB288" s="595"/>
      <c r="AC288" s="596"/>
      <c r="AD288" s="396"/>
      <c r="AE288" s="396"/>
      <c r="AF288" s="396"/>
      <c r="AG288" s="396"/>
      <c r="AH288" s="597" t="s">
        <v>1</v>
      </c>
      <c r="AI288" s="415"/>
      <c r="AJ288" s="1003"/>
      <c r="AK288" s="598"/>
      <c r="AL288" s="595"/>
      <c r="AM288" s="596"/>
      <c r="AN288" s="396"/>
      <c r="AO288" s="396"/>
      <c r="AP288" s="396"/>
      <c r="AQ288" s="396"/>
      <c r="AR288" s="397" t="s">
        <v>1</v>
      </c>
      <c r="AS288" s="415"/>
      <c r="AT288" s="905"/>
      <c r="AU288" s="905"/>
      <c r="AV288" s="905"/>
      <c r="AW288" s="581"/>
      <c r="AX288" s="582"/>
    </row>
    <row r="289" spans="1:50" ht="29.25" customHeight="1">
      <c r="A289" s="610"/>
      <c r="B289" s="1101" t="s">
        <v>89</v>
      </c>
      <c r="C289" s="975" t="s">
        <v>37</v>
      </c>
      <c r="D289" s="976"/>
      <c r="E289" s="976"/>
      <c r="F289" s="976"/>
      <c r="G289" s="976"/>
      <c r="H289" s="976"/>
      <c r="I289" s="977"/>
      <c r="J289" s="644"/>
      <c r="K289" s="645"/>
      <c r="L289" s="404"/>
      <c r="M289" s="404"/>
      <c r="N289" s="404"/>
      <c r="O289" s="404"/>
      <c r="P289" s="404"/>
      <c r="Q289" s="632"/>
      <c r="R289" s="482"/>
      <c r="S289" s="939" t="s">
        <v>89</v>
      </c>
      <c r="T289" s="942" t="s">
        <v>37</v>
      </c>
      <c r="U289" s="943"/>
      <c r="V289" s="943"/>
      <c r="W289" s="943"/>
      <c r="X289" s="943"/>
      <c r="Y289" s="943"/>
      <c r="Z289" s="944"/>
      <c r="AA289" s="759" t="s">
        <v>2</v>
      </c>
      <c r="AB289" s="526" t="s">
        <v>195</v>
      </c>
      <c r="AC289" s="527"/>
      <c r="AD289" s="408"/>
      <c r="AE289" s="408"/>
      <c r="AF289" s="408"/>
      <c r="AG289" s="408"/>
      <c r="AH289" s="409"/>
      <c r="AI289" s="415"/>
      <c r="AJ289" s="841" t="s">
        <v>297</v>
      </c>
      <c r="AK289" s="757" t="s">
        <v>3</v>
      </c>
      <c r="AL289" s="223" t="s">
        <v>195</v>
      </c>
      <c r="AM289" s="286"/>
      <c r="AN289" s="766" t="s">
        <v>2</v>
      </c>
      <c r="AO289" s="312" t="s">
        <v>221</v>
      </c>
      <c r="AP289" s="408"/>
      <c r="AQ289" s="408"/>
      <c r="AR289" s="409"/>
      <c r="AS289" s="529"/>
      <c r="AT289" s="460"/>
      <c r="AU289" s="460"/>
      <c r="AV289" s="553"/>
      <c r="AW289" s="585"/>
      <c r="AX289" s="586"/>
    </row>
    <row r="290" spans="1:50" ht="29.25" customHeight="1">
      <c r="A290" s="1095" t="s">
        <v>20</v>
      </c>
      <c r="B290" s="973"/>
      <c r="C290" s="978"/>
      <c r="D290" s="978"/>
      <c r="E290" s="978"/>
      <c r="F290" s="978"/>
      <c r="G290" s="978"/>
      <c r="H290" s="978"/>
      <c r="I290" s="979"/>
      <c r="J290" s="750" t="s">
        <v>3</v>
      </c>
      <c r="K290" s="588" t="str">
        <f>IF(K13="銀の認定【新規】","取組無し、または添付資料無し（初回のみ　※添付資料ない場合は採点対象外）","取組無し")</f>
        <v>取組無し</v>
      </c>
      <c r="L290" s="589"/>
      <c r="M290" s="611"/>
      <c r="N290" s="590"/>
      <c r="O290" s="590"/>
      <c r="P290" s="590"/>
      <c r="Q290" s="591"/>
      <c r="R290" s="317"/>
      <c r="S290" s="940"/>
      <c r="T290" s="921"/>
      <c r="U290" s="921"/>
      <c r="V290" s="921"/>
      <c r="W290" s="921"/>
      <c r="X290" s="921"/>
      <c r="Y290" s="921"/>
      <c r="Z290" s="922"/>
      <c r="AA290" s="750" t="s">
        <v>3</v>
      </c>
      <c r="AB290" s="588" t="str">
        <f>IF(K13="銀の認定【新規】","取組無し、または添付資料無し（初回のみ　※添付資料ない場合は採点対象外）","取組無し")</f>
        <v>取組無し</v>
      </c>
      <c r="AC290" s="589"/>
      <c r="AD290" s="611"/>
      <c r="AE290" s="590"/>
      <c r="AF290" s="590"/>
      <c r="AG290" s="590"/>
      <c r="AH290" s="591"/>
      <c r="AI290" s="318"/>
      <c r="AJ290" s="1006"/>
      <c r="AK290" s="771" t="s">
        <v>3</v>
      </c>
      <c r="AL290" s="588" t="str">
        <f>IF(K13="銀の認定【新規】","取組無し、または添付資料無し（初回のみ　※添付資料ない場合は採点対象外）","取組無し")</f>
        <v>取組無し</v>
      </c>
      <c r="AM290" s="589"/>
      <c r="AN290" s="611"/>
      <c r="AO290" s="590"/>
      <c r="AP290" s="590"/>
      <c r="AQ290" s="590"/>
      <c r="AR290" s="591"/>
      <c r="AS290" s="318"/>
      <c r="AT290" s="904">
        <f>Q306</f>
        <v>3</v>
      </c>
      <c r="AU290" s="904">
        <f>AH306</f>
        <v>3</v>
      </c>
      <c r="AV290" s="904">
        <f>AR306</f>
        <v>3</v>
      </c>
      <c r="AW290" s="816" t="s">
        <v>422</v>
      </c>
      <c r="AX290" s="817"/>
    </row>
    <row r="291" spans="1:50" ht="19.5" customHeight="1">
      <c r="A291" s="1095"/>
      <c r="B291" s="973"/>
      <c r="C291" s="978"/>
      <c r="D291" s="978"/>
      <c r="E291" s="978"/>
      <c r="F291" s="978"/>
      <c r="G291" s="978"/>
      <c r="H291" s="978"/>
      <c r="I291" s="979"/>
      <c r="J291" s="848" t="s">
        <v>97</v>
      </c>
      <c r="K291" s="835"/>
      <c r="L291" s="835"/>
      <c r="N291" s="315"/>
      <c r="O291" s="315"/>
      <c r="P291" s="315"/>
      <c r="Q291" s="316"/>
      <c r="R291" s="227"/>
      <c r="S291" s="940"/>
      <c r="T291" s="921"/>
      <c r="U291" s="921"/>
      <c r="V291" s="921"/>
      <c r="W291" s="921"/>
      <c r="X291" s="921"/>
      <c r="Y291" s="921"/>
      <c r="Z291" s="922"/>
      <c r="AA291" s="848" t="s">
        <v>97</v>
      </c>
      <c r="AB291" s="835"/>
      <c r="AC291" s="835"/>
      <c r="AD291" s="90"/>
      <c r="AE291" s="315"/>
      <c r="AF291" s="315"/>
      <c r="AG291" s="315"/>
      <c r="AH291" s="316"/>
      <c r="AI291" s="318"/>
      <c r="AJ291" s="1006"/>
      <c r="AK291" s="835" t="s">
        <v>97</v>
      </c>
      <c r="AL291" s="835"/>
      <c r="AM291" s="835"/>
      <c r="AN291" s="90"/>
      <c r="AO291" s="315"/>
      <c r="AP291" s="315"/>
      <c r="AQ291" s="315"/>
      <c r="AR291" s="316"/>
      <c r="AS291" s="318"/>
      <c r="AT291" s="904"/>
      <c r="AU291" s="904"/>
      <c r="AV291" s="904"/>
      <c r="AW291" s="809"/>
      <c r="AX291" s="818"/>
    </row>
    <row r="292" spans="1:50" ht="19.5" customHeight="1">
      <c r="A292" s="1095"/>
      <c r="B292" s="973"/>
      <c r="C292" s="978"/>
      <c r="D292" s="978"/>
      <c r="E292" s="978"/>
      <c r="F292" s="978"/>
      <c r="G292" s="978"/>
      <c r="H292" s="978"/>
      <c r="I292" s="979"/>
      <c r="J292" s="748" t="s">
        <v>2</v>
      </c>
      <c r="K292" s="88" t="s">
        <v>132</v>
      </c>
      <c r="L292" s="240"/>
      <c r="N292" s="315"/>
      <c r="O292" s="315"/>
      <c r="P292" s="315"/>
      <c r="Q292" s="316"/>
      <c r="R292" s="437">
        <f>_xlfn.IFS(J292="□",0,J292="☑",11)</f>
        <v>11</v>
      </c>
      <c r="S292" s="940"/>
      <c r="T292" s="921"/>
      <c r="U292" s="921"/>
      <c r="V292" s="921"/>
      <c r="W292" s="921"/>
      <c r="X292" s="921"/>
      <c r="Y292" s="921"/>
      <c r="Z292" s="922"/>
      <c r="AA292" s="748" t="s">
        <v>3</v>
      </c>
      <c r="AB292" s="88" t="s">
        <v>132</v>
      </c>
      <c r="AC292" s="240"/>
      <c r="AD292" s="90"/>
      <c r="AE292" s="315"/>
      <c r="AF292" s="315"/>
      <c r="AG292" s="315"/>
      <c r="AH292" s="316"/>
      <c r="AI292" s="360">
        <f>_xlfn.IFS(AA292="□",0,AA292="☑",11)</f>
        <v>0</v>
      </c>
      <c r="AJ292" s="1006"/>
      <c r="AK292" s="752" t="s">
        <v>3</v>
      </c>
      <c r="AL292" s="88" t="s">
        <v>132</v>
      </c>
      <c r="AM292" s="240"/>
      <c r="AN292" s="90"/>
      <c r="AO292" s="315"/>
      <c r="AP292" s="315"/>
      <c r="AQ292" s="315"/>
      <c r="AR292" s="316"/>
      <c r="AS292" s="360">
        <f>_xlfn.IFS(AK292="□",0,AK292="☑",11)</f>
        <v>0</v>
      </c>
      <c r="AT292" s="904"/>
      <c r="AU292" s="904"/>
      <c r="AV292" s="904"/>
      <c r="AW292" s="819"/>
      <c r="AX292" s="820"/>
    </row>
    <row r="293" spans="1:50" ht="19.5" customHeight="1">
      <c r="A293" s="1095"/>
      <c r="B293" s="973"/>
      <c r="C293" s="978"/>
      <c r="D293" s="978"/>
      <c r="E293" s="978"/>
      <c r="F293" s="978"/>
      <c r="G293" s="978"/>
      <c r="H293" s="978"/>
      <c r="I293" s="979"/>
      <c r="J293" s="314"/>
      <c r="K293" s="327" t="s">
        <v>135</v>
      </c>
      <c r="L293" s="240"/>
      <c r="N293" s="315"/>
      <c r="O293" s="315"/>
      <c r="P293" s="315"/>
      <c r="Q293" s="316"/>
      <c r="R293" s="227"/>
      <c r="S293" s="940"/>
      <c r="T293" s="921"/>
      <c r="U293" s="921"/>
      <c r="V293" s="921"/>
      <c r="W293" s="921"/>
      <c r="X293" s="921"/>
      <c r="Y293" s="921"/>
      <c r="Z293" s="922"/>
      <c r="AA293" s="314"/>
      <c r="AB293" s="327" t="s">
        <v>135</v>
      </c>
      <c r="AC293" s="240"/>
      <c r="AD293" s="90"/>
      <c r="AE293" s="315"/>
      <c r="AF293" s="315"/>
      <c r="AG293" s="315"/>
      <c r="AH293" s="316"/>
      <c r="AI293" s="318"/>
      <c r="AJ293" s="1006"/>
      <c r="AK293" s="319"/>
      <c r="AL293" s="327" t="s">
        <v>135</v>
      </c>
      <c r="AM293" s="240"/>
      <c r="AN293" s="90"/>
      <c r="AO293" s="315"/>
      <c r="AP293" s="315"/>
      <c r="AQ293" s="315"/>
      <c r="AR293" s="316"/>
      <c r="AS293" s="318"/>
      <c r="AT293" s="904"/>
      <c r="AU293" s="904"/>
      <c r="AV293" s="904"/>
      <c r="AW293" s="819"/>
      <c r="AX293" s="820"/>
    </row>
    <row r="294" spans="1:50" ht="19.5" customHeight="1">
      <c r="A294" s="1095"/>
      <c r="B294" s="973"/>
      <c r="C294" s="978"/>
      <c r="D294" s="978"/>
      <c r="E294" s="978"/>
      <c r="F294" s="978"/>
      <c r="G294" s="978"/>
      <c r="H294" s="978"/>
      <c r="I294" s="979"/>
      <c r="J294" s="314"/>
      <c r="K294" s="752" t="s">
        <v>3</v>
      </c>
      <c r="L294" s="355" t="s">
        <v>130</v>
      </c>
      <c r="M294" s="315"/>
      <c r="N294" s="315"/>
      <c r="O294" s="315"/>
      <c r="P294" s="315"/>
      <c r="Q294" s="316"/>
      <c r="R294" s="227"/>
      <c r="S294" s="940"/>
      <c r="T294" s="921"/>
      <c r="U294" s="921"/>
      <c r="V294" s="921"/>
      <c r="W294" s="921"/>
      <c r="X294" s="921"/>
      <c r="Y294" s="921"/>
      <c r="Z294" s="922"/>
      <c r="AA294" s="314"/>
      <c r="AB294" s="752" t="s">
        <v>3</v>
      </c>
      <c r="AC294" s="355" t="s">
        <v>130</v>
      </c>
      <c r="AD294" s="315"/>
      <c r="AE294" s="315"/>
      <c r="AF294" s="315"/>
      <c r="AG294" s="315"/>
      <c r="AH294" s="316"/>
      <c r="AI294" s="318"/>
      <c r="AJ294" s="1006"/>
      <c r="AK294" s="319"/>
      <c r="AL294" s="752" t="s">
        <v>3</v>
      </c>
      <c r="AM294" s="355" t="s">
        <v>130</v>
      </c>
      <c r="AN294" s="315"/>
      <c r="AO294" s="315"/>
      <c r="AP294" s="315"/>
      <c r="AQ294" s="315"/>
      <c r="AR294" s="316"/>
      <c r="AS294" s="318"/>
      <c r="AT294" s="904"/>
      <c r="AU294" s="904"/>
      <c r="AV294" s="904"/>
      <c r="AW294" s="819"/>
      <c r="AX294" s="820"/>
    </row>
    <row r="295" spans="1:50" ht="19.5" customHeight="1">
      <c r="A295" s="1095"/>
      <c r="B295" s="973"/>
      <c r="C295" s="369"/>
      <c r="D295" s="369"/>
      <c r="E295" s="369"/>
      <c r="F295" s="369"/>
      <c r="G295" s="369"/>
      <c r="H295" s="369"/>
      <c r="I295" s="369"/>
      <c r="J295" s="314"/>
      <c r="K295" s="752" t="s">
        <v>3</v>
      </c>
      <c r="L295" s="355" t="s">
        <v>110</v>
      </c>
      <c r="N295" s="315"/>
      <c r="O295" s="315"/>
      <c r="P295" s="315"/>
      <c r="Q295" s="316"/>
      <c r="R295" s="227"/>
      <c r="S295" s="940"/>
      <c r="T295" s="372"/>
      <c r="U295" s="372"/>
      <c r="V295" s="372"/>
      <c r="W295" s="372"/>
      <c r="X295" s="372"/>
      <c r="Y295" s="372"/>
      <c r="Z295" s="372"/>
      <c r="AA295" s="314"/>
      <c r="AB295" s="752" t="s">
        <v>3</v>
      </c>
      <c r="AC295" s="355" t="s">
        <v>110</v>
      </c>
      <c r="AD295" s="90"/>
      <c r="AE295" s="315"/>
      <c r="AF295" s="315"/>
      <c r="AG295" s="315"/>
      <c r="AH295" s="316"/>
      <c r="AI295" s="318"/>
      <c r="AJ295" s="1006"/>
      <c r="AK295" s="319"/>
      <c r="AL295" s="752" t="s">
        <v>3</v>
      </c>
      <c r="AM295" s="355" t="s">
        <v>110</v>
      </c>
      <c r="AN295" s="90"/>
      <c r="AO295" s="315"/>
      <c r="AP295" s="315"/>
      <c r="AQ295" s="315"/>
      <c r="AR295" s="316"/>
      <c r="AS295" s="318"/>
      <c r="AT295" s="904"/>
      <c r="AU295" s="904"/>
      <c r="AV295" s="904"/>
      <c r="AW295" s="819"/>
      <c r="AX295" s="820"/>
    </row>
    <row r="296" spans="1:50" ht="19.5" customHeight="1">
      <c r="A296" s="1095"/>
      <c r="B296" s="973"/>
      <c r="C296" s="369"/>
      <c r="D296" s="923" t="s">
        <v>190</v>
      </c>
      <c r="E296" s="924"/>
      <c r="F296" s="924"/>
      <c r="G296" s="924"/>
      <c r="H296" s="925"/>
      <c r="I296" s="369"/>
      <c r="J296" s="314"/>
      <c r="K296" s="752" t="s">
        <v>3</v>
      </c>
      <c r="L296" s="355" t="s">
        <v>131</v>
      </c>
      <c r="N296" s="315"/>
      <c r="O296" s="315"/>
      <c r="P296" s="315"/>
      <c r="Q296" s="316"/>
      <c r="R296" s="227"/>
      <c r="S296" s="940"/>
      <c r="T296" s="372"/>
      <c r="U296" s="923" t="s">
        <v>190</v>
      </c>
      <c r="V296" s="924"/>
      <c r="W296" s="924"/>
      <c r="X296" s="924"/>
      <c r="Y296" s="925"/>
      <c r="Z296" s="372"/>
      <c r="AA296" s="314"/>
      <c r="AB296" s="752" t="s">
        <v>3</v>
      </c>
      <c r="AC296" s="355" t="s">
        <v>131</v>
      </c>
      <c r="AD296" s="90"/>
      <c r="AE296" s="315"/>
      <c r="AF296" s="315"/>
      <c r="AG296" s="315"/>
      <c r="AH296" s="316"/>
      <c r="AI296" s="318"/>
      <c r="AJ296" s="1006"/>
      <c r="AK296" s="319"/>
      <c r="AL296" s="752" t="s">
        <v>3</v>
      </c>
      <c r="AM296" s="355" t="s">
        <v>131</v>
      </c>
      <c r="AN296" s="90"/>
      <c r="AO296" s="315"/>
      <c r="AP296" s="315"/>
      <c r="AQ296" s="315"/>
      <c r="AR296" s="316"/>
      <c r="AS296" s="318"/>
      <c r="AT296" s="904"/>
      <c r="AU296" s="904"/>
      <c r="AV296" s="904"/>
      <c r="AW296" s="571"/>
      <c r="AX296" s="572"/>
    </row>
    <row r="297" spans="1:50" ht="19.5" customHeight="1">
      <c r="A297" s="1095"/>
      <c r="B297" s="973"/>
      <c r="C297" s="369"/>
      <c r="D297" s="926"/>
      <c r="E297" s="927"/>
      <c r="F297" s="927"/>
      <c r="G297" s="927"/>
      <c r="H297" s="928"/>
      <c r="I297" s="369"/>
      <c r="J297" s="314"/>
      <c r="K297" s="752" t="s">
        <v>3</v>
      </c>
      <c r="L297" s="646" t="s">
        <v>118</v>
      </c>
      <c r="M297" s="429"/>
      <c r="N297" s="877"/>
      <c r="O297" s="878"/>
      <c r="P297" s="315"/>
      <c r="Q297" s="316"/>
      <c r="R297" s="227"/>
      <c r="S297" s="940"/>
      <c r="T297" s="372"/>
      <c r="U297" s="926"/>
      <c r="V297" s="927"/>
      <c r="W297" s="927"/>
      <c r="X297" s="927"/>
      <c r="Y297" s="928"/>
      <c r="Z297" s="372"/>
      <c r="AA297" s="314"/>
      <c r="AB297" s="752" t="s">
        <v>3</v>
      </c>
      <c r="AC297" s="646" t="s">
        <v>118</v>
      </c>
      <c r="AD297" s="429"/>
      <c r="AE297" s="877"/>
      <c r="AF297" s="878"/>
      <c r="AG297" s="315"/>
      <c r="AH297" s="316"/>
      <c r="AI297" s="318"/>
      <c r="AJ297" s="1006"/>
      <c r="AK297" s="319"/>
      <c r="AL297" s="752"/>
      <c r="AM297" s="646" t="s">
        <v>118</v>
      </c>
      <c r="AN297" s="429"/>
      <c r="AO297" s="877"/>
      <c r="AP297" s="878"/>
      <c r="AQ297" s="315"/>
      <c r="AR297" s="316"/>
      <c r="AS297" s="318"/>
      <c r="AT297" s="904"/>
      <c r="AU297" s="904"/>
      <c r="AV297" s="904"/>
      <c r="AW297" s="802"/>
      <c r="AX297" s="803"/>
    </row>
    <row r="298" spans="1:50" ht="19.5" customHeight="1">
      <c r="A298" s="1095"/>
      <c r="B298" s="973"/>
      <c r="C298" s="438"/>
      <c r="D298" s="883" t="s">
        <v>185</v>
      </c>
      <c r="E298" s="908"/>
      <c r="F298" s="908"/>
      <c r="G298" s="908"/>
      <c r="H298" s="909"/>
      <c r="I298" s="369"/>
      <c r="J298" s="263" t="s">
        <v>103</v>
      </c>
      <c r="K298" s="264"/>
      <c r="L298" s="343"/>
      <c r="M298" s="343"/>
      <c r="N298" s="264"/>
      <c r="O298" s="315"/>
      <c r="P298" s="463"/>
      <c r="Q298" s="316"/>
      <c r="R298" s="227"/>
      <c r="S298" s="940"/>
      <c r="T298" s="439"/>
      <c r="U298" s="883" t="s">
        <v>185</v>
      </c>
      <c r="V298" s="908"/>
      <c r="W298" s="908"/>
      <c r="X298" s="908"/>
      <c r="Y298" s="909"/>
      <c r="Z298" s="372"/>
      <c r="AA298" s="263" t="s">
        <v>103</v>
      </c>
      <c r="AB298" s="264"/>
      <c r="AC298" s="343"/>
      <c r="AD298" s="343"/>
      <c r="AE298" s="264"/>
      <c r="AF298" s="315"/>
      <c r="AG298" s="463"/>
      <c r="AH298" s="316"/>
      <c r="AI298" s="318"/>
      <c r="AJ298" s="1006"/>
      <c r="AK298" s="264" t="s">
        <v>103</v>
      </c>
      <c r="AL298" s="264"/>
      <c r="AM298" s="343"/>
      <c r="AN298" s="343"/>
      <c r="AO298" s="264"/>
      <c r="AP298" s="315"/>
      <c r="AQ298" s="463"/>
      <c r="AR298" s="316"/>
      <c r="AS298" s="318"/>
      <c r="AT298" s="904"/>
      <c r="AU298" s="904"/>
      <c r="AV298" s="904"/>
      <c r="AW298" s="804"/>
      <c r="AX298" s="803"/>
    </row>
    <row r="299" spans="1:50" ht="19.5" customHeight="1">
      <c r="A299" s="1095"/>
      <c r="B299" s="973"/>
      <c r="C299" s="379"/>
      <c r="D299" s="910"/>
      <c r="E299" s="911"/>
      <c r="F299" s="911"/>
      <c r="G299" s="911"/>
      <c r="H299" s="912"/>
      <c r="I299" s="369"/>
      <c r="J299" s="748" t="s">
        <v>2</v>
      </c>
      <c r="K299" s="355" t="s">
        <v>91</v>
      </c>
      <c r="L299" s="356"/>
      <c r="M299" s="356"/>
      <c r="N299" s="315"/>
      <c r="O299" s="315"/>
      <c r="P299" s="88"/>
      <c r="Q299" s="316"/>
      <c r="R299" s="437">
        <f>_xlfn.IFS(AND(J299="□",J300="□"),0,AND(J299="☑",J300="□"),1,AND(J299="□",J300="☑"),2)</f>
        <v>1</v>
      </c>
      <c r="S299" s="940"/>
      <c r="T299" s="382"/>
      <c r="U299" s="910"/>
      <c r="V299" s="911"/>
      <c r="W299" s="911"/>
      <c r="X299" s="911"/>
      <c r="Y299" s="912"/>
      <c r="Z299" s="372"/>
      <c r="AA299" s="748" t="s">
        <v>3</v>
      </c>
      <c r="AB299" s="355" t="s">
        <v>91</v>
      </c>
      <c r="AC299" s="356"/>
      <c r="AD299" s="356"/>
      <c r="AE299" s="315"/>
      <c r="AF299" s="315"/>
      <c r="AG299" s="88"/>
      <c r="AH299" s="316"/>
      <c r="AI299" s="360">
        <f>_xlfn.IFS(AND(AA299="□",AA300="□"),0,AND(AA299="☑",AA300="□"),1,AND(AA299="□",AA300="☑"),2)</f>
        <v>0</v>
      </c>
      <c r="AJ299" s="1006"/>
      <c r="AK299" s="752" t="s">
        <v>3</v>
      </c>
      <c r="AL299" s="355" t="s">
        <v>91</v>
      </c>
      <c r="AM299" s="356"/>
      <c r="AN299" s="356"/>
      <c r="AO299" s="315"/>
      <c r="AP299" s="315"/>
      <c r="AQ299" s="88"/>
      <c r="AR299" s="316"/>
      <c r="AS299" s="360">
        <f>_xlfn.IFS(AND(AK299="□",AK300="□"),0,AND(AK299="☑",AK300="□"),1,AND(AK299="□",AK300="☑"),2)</f>
        <v>0</v>
      </c>
      <c r="AT299" s="904"/>
      <c r="AU299" s="904"/>
      <c r="AV299" s="904"/>
      <c r="AW299" s="804"/>
      <c r="AX299" s="803"/>
    </row>
    <row r="300" spans="1:50" ht="19.5" customHeight="1">
      <c r="A300" s="1095"/>
      <c r="B300" s="973"/>
      <c r="C300" s="383"/>
      <c r="D300" s="883" t="s">
        <v>186</v>
      </c>
      <c r="E300" s="913"/>
      <c r="F300" s="913"/>
      <c r="G300" s="913"/>
      <c r="H300" s="914"/>
      <c r="I300" s="369"/>
      <c r="J300" s="748" t="s">
        <v>3</v>
      </c>
      <c r="K300" s="342" t="s">
        <v>92</v>
      </c>
      <c r="L300" s="343"/>
      <c r="M300" s="343"/>
      <c r="N300" s="88"/>
      <c r="O300" s="315"/>
      <c r="P300" s="315"/>
      <c r="Q300" s="316"/>
      <c r="R300" s="437"/>
      <c r="S300" s="940"/>
      <c r="T300" s="385"/>
      <c r="U300" s="883" t="s">
        <v>186</v>
      </c>
      <c r="V300" s="913"/>
      <c r="W300" s="913"/>
      <c r="X300" s="913"/>
      <c r="Y300" s="914"/>
      <c r="Z300" s="372"/>
      <c r="AA300" s="748" t="s">
        <v>3</v>
      </c>
      <c r="AB300" s="342" t="s">
        <v>92</v>
      </c>
      <c r="AC300" s="343"/>
      <c r="AD300" s="343"/>
      <c r="AE300" s="88"/>
      <c r="AF300" s="315"/>
      <c r="AG300" s="315"/>
      <c r="AH300" s="316"/>
      <c r="AI300" s="360"/>
      <c r="AJ300" s="1006"/>
      <c r="AK300" s="752" t="s">
        <v>3</v>
      </c>
      <c r="AL300" s="342" t="s">
        <v>92</v>
      </c>
      <c r="AM300" s="343"/>
      <c r="AN300" s="343"/>
      <c r="AO300" s="88"/>
      <c r="AP300" s="315"/>
      <c r="AQ300" s="315"/>
      <c r="AR300" s="316"/>
      <c r="AS300" s="360"/>
      <c r="AT300" s="904"/>
      <c r="AU300" s="904"/>
      <c r="AV300" s="904"/>
      <c r="AW300" s="804"/>
      <c r="AX300" s="803"/>
    </row>
    <row r="301" spans="1:50" ht="19.5" customHeight="1">
      <c r="A301" s="1095"/>
      <c r="B301" s="973"/>
      <c r="C301" s="556"/>
      <c r="D301" s="915"/>
      <c r="E301" s="916"/>
      <c r="F301" s="916"/>
      <c r="G301" s="916"/>
      <c r="H301" s="917"/>
      <c r="I301" s="369"/>
      <c r="J301" s="263" t="s">
        <v>267</v>
      </c>
      <c r="K301" s="264"/>
      <c r="L301" s="266"/>
      <c r="M301" s="264"/>
      <c r="N301" s="315"/>
      <c r="O301" s="797" t="str">
        <f>IF(O302="","",IFERROR(IF(DATEDIF(O302,$K$14,"M")&lt;6,"レポート記入日から6ヵ月未満になっていませんか？",""),""))</f>
        <v/>
      </c>
      <c r="P301" s="315"/>
      <c r="Q301" s="316"/>
      <c r="R301" s="437"/>
      <c r="S301" s="940"/>
      <c r="T301" s="557"/>
      <c r="U301" s="915"/>
      <c r="V301" s="916"/>
      <c r="W301" s="916"/>
      <c r="X301" s="916"/>
      <c r="Y301" s="917"/>
      <c r="Z301" s="372"/>
      <c r="AA301" s="263" t="s">
        <v>267</v>
      </c>
      <c r="AB301" s="264"/>
      <c r="AC301" s="266"/>
      <c r="AD301" s="264"/>
      <c r="AE301" s="315"/>
      <c r="AF301" s="797" t="str">
        <f>IF(AF302="","",IFERROR(IF(DATEDIF(AF302,$K$14,"M")&lt;6,"レポート記入日から6ヵ月未満になっていませんか？",""),""))</f>
        <v/>
      </c>
      <c r="AG301" s="315"/>
      <c r="AH301" s="316"/>
      <c r="AI301" s="360"/>
      <c r="AJ301" s="1006"/>
      <c r="AK301" s="264" t="s">
        <v>267</v>
      </c>
      <c r="AL301" s="264"/>
      <c r="AM301" s="266"/>
      <c r="AN301" s="264"/>
      <c r="AO301" s="315"/>
      <c r="AP301" s="797" t="str">
        <f>IF(AP302="","",IFERROR(IF(DATEDIF(AP302,$K$14,"M")&lt;6,"レポート記入日から6ヵ月未満になっていませんか？",""),""))</f>
        <v/>
      </c>
      <c r="AQ301" s="315"/>
      <c r="AR301" s="316"/>
      <c r="AS301" s="360"/>
      <c r="AT301" s="904"/>
      <c r="AU301" s="904"/>
      <c r="AV301" s="904"/>
      <c r="AW301" s="804"/>
      <c r="AX301" s="803"/>
    </row>
    <row r="302" spans="1:50" ht="19.5" customHeight="1">
      <c r="A302" s="1095"/>
      <c r="B302" s="973"/>
      <c r="C302" s="219"/>
      <c r="D302" s="219"/>
      <c r="E302" s="219"/>
      <c r="F302" s="219"/>
      <c r="G302" s="219"/>
      <c r="H302" s="219"/>
      <c r="I302" s="219"/>
      <c r="J302" s="744" t="s">
        <v>2</v>
      </c>
      <c r="K302" s="374" t="s">
        <v>96</v>
      </c>
      <c r="M302" s="266"/>
      <c r="N302" s="512" t="s">
        <v>98</v>
      </c>
      <c r="O302" s="753"/>
      <c r="P302" s="315"/>
      <c r="Q302" s="316"/>
      <c r="R302" s="437">
        <f>_xlfn.IFS(AND(J302="□",J303="□",J304="□"),0,AND(J302="☑",J303="□",J304="□"),1,AND(J302="□",J303="☑",J304="□"),2,AND(J302="□",J303="□",J304="☑"),3)</f>
        <v>1</v>
      </c>
      <c r="S302" s="940"/>
      <c r="T302" s="225"/>
      <c r="U302" s="225"/>
      <c r="V302" s="225"/>
      <c r="W302" s="225"/>
      <c r="X302" s="225"/>
      <c r="Y302" s="225"/>
      <c r="Z302" s="225"/>
      <c r="AA302" s="744" t="s">
        <v>3</v>
      </c>
      <c r="AB302" s="374" t="s">
        <v>96</v>
      </c>
      <c r="AC302" s="90"/>
      <c r="AD302" s="266"/>
      <c r="AE302" s="512" t="s">
        <v>98</v>
      </c>
      <c r="AF302" s="753"/>
      <c r="AG302" s="315"/>
      <c r="AH302" s="316"/>
      <c r="AI302" s="360">
        <f>_xlfn.IFS(AND(AA302="□",AA303="□",AA304="□"),0,AND(AA302="☑",AA303="□",AA304="□"),1,AND(AA302="□",AA303="☑",AA304="□"),2,AND(AA302="□",AA303="□",AA304="☑"),3)</f>
        <v>0</v>
      </c>
      <c r="AJ302" s="1006"/>
      <c r="AK302" s="746" t="s">
        <v>3</v>
      </c>
      <c r="AL302" s="374" t="s">
        <v>96</v>
      </c>
      <c r="AM302" s="90"/>
      <c r="AN302" s="266"/>
      <c r="AO302" s="512" t="s">
        <v>98</v>
      </c>
      <c r="AP302" s="753"/>
      <c r="AQ302" s="315"/>
      <c r="AR302" s="316"/>
      <c r="AS302" s="360">
        <f>_xlfn.IFS(AND(AK302="□",AK303="□",AK304="□"),0,AND(AK302="☑",AK303="□",AK304="□"),1,AND(AK302="□",AK303="☑",AK304="□"),2,AND(AK302="□",AK303="□",AK304="☑"),3)</f>
        <v>0</v>
      </c>
      <c r="AT302" s="904"/>
      <c r="AU302" s="904"/>
      <c r="AV302" s="904"/>
      <c r="AW302" s="804"/>
      <c r="AX302" s="803"/>
    </row>
    <row r="303" spans="1:50" ht="19.5" customHeight="1">
      <c r="A303" s="1095"/>
      <c r="B303" s="973"/>
      <c r="C303" s="219"/>
      <c r="D303" s="219"/>
      <c r="E303" s="219"/>
      <c r="F303" s="219"/>
      <c r="G303" s="219"/>
      <c r="H303" s="219"/>
      <c r="I303" s="219"/>
      <c r="J303" s="744" t="s">
        <v>3</v>
      </c>
      <c r="K303" s="374" t="s">
        <v>94</v>
      </c>
      <c r="L303" s="266"/>
      <c r="M303" s="266"/>
      <c r="N303" s="380" t="s">
        <v>194</v>
      </c>
      <c r="O303" s="264"/>
      <c r="P303" s="315"/>
      <c r="Q303" s="316"/>
      <c r="R303" s="227"/>
      <c r="S303" s="940"/>
      <c r="T303" s="225"/>
      <c r="U303" s="225"/>
      <c r="V303" s="225"/>
      <c r="W303" s="225"/>
      <c r="X303" s="225"/>
      <c r="Y303" s="225"/>
      <c r="Z303" s="225"/>
      <c r="AA303" s="744" t="s">
        <v>3</v>
      </c>
      <c r="AB303" s="374" t="s">
        <v>94</v>
      </c>
      <c r="AC303" s="266"/>
      <c r="AD303" s="266"/>
      <c r="AE303" s="380" t="s">
        <v>194</v>
      </c>
      <c r="AF303" s="264"/>
      <c r="AG303" s="315"/>
      <c r="AH303" s="316"/>
      <c r="AI303" s="318"/>
      <c r="AJ303" s="1006"/>
      <c r="AK303" s="746" t="s">
        <v>3</v>
      </c>
      <c r="AL303" s="374" t="s">
        <v>94</v>
      </c>
      <c r="AM303" s="266"/>
      <c r="AN303" s="266"/>
      <c r="AO303" s="380" t="s">
        <v>194</v>
      </c>
      <c r="AP303" s="264"/>
      <c r="AQ303" s="315"/>
      <c r="AR303" s="316"/>
      <c r="AS303" s="318"/>
      <c r="AT303" s="904"/>
      <c r="AU303" s="904"/>
      <c r="AV303" s="904"/>
      <c r="AW303" s="804"/>
      <c r="AX303" s="803"/>
    </row>
    <row r="304" spans="1:50" ht="19.5" customHeight="1">
      <c r="A304" s="1095"/>
      <c r="B304" s="973"/>
      <c r="C304" s="219"/>
      <c r="D304" s="219"/>
      <c r="E304" s="219"/>
      <c r="F304" s="219"/>
      <c r="G304" s="219"/>
      <c r="H304" s="219"/>
      <c r="I304" s="219"/>
      <c r="J304" s="744" t="s">
        <v>3</v>
      </c>
      <c r="K304" s="374" t="s">
        <v>33</v>
      </c>
      <c r="L304" s="266"/>
      <c r="M304" s="266"/>
      <c r="N304" s="264"/>
      <c r="O304" s="267"/>
      <c r="P304" s="315"/>
      <c r="Q304" s="316"/>
      <c r="R304" s="227"/>
      <c r="S304" s="940"/>
      <c r="T304" s="225"/>
      <c r="U304" s="225"/>
      <c r="V304" s="225"/>
      <c r="W304" s="225"/>
      <c r="X304" s="225"/>
      <c r="Y304" s="225"/>
      <c r="Z304" s="225"/>
      <c r="AA304" s="744" t="s">
        <v>3</v>
      </c>
      <c r="AB304" s="374" t="s">
        <v>33</v>
      </c>
      <c r="AC304" s="266"/>
      <c r="AD304" s="266"/>
      <c r="AE304" s="264"/>
      <c r="AF304" s="267"/>
      <c r="AG304" s="315"/>
      <c r="AH304" s="316"/>
      <c r="AI304" s="318"/>
      <c r="AJ304" s="1006"/>
      <c r="AK304" s="746" t="s">
        <v>3</v>
      </c>
      <c r="AL304" s="374" t="s">
        <v>33</v>
      </c>
      <c r="AM304" s="266"/>
      <c r="AN304" s="266"/>
      <c r="AO304" s="264"/>
      <c r="AP304" s="267"/>
      <c r="AQ304" s="315"/>
      <c r="AR304" s="316"/>
      <c r="AS304" s="318"/>
      <c r="AT304" s="904"/>
      <c r="AU304" s="904"/>
      <c r="AV304" s="904"/>
      <c r="AW304" s="804"/>
      <c r="AX304" s="803"/>
    </row>
    <row r="305" spans="1:50" ht="19.5" customHeight="1">
      <c r="A305" s="1095"/>
      <c r="B305" s="973"/>
      <c r="C305" s="219"/>
      <c r="D305" s="219"/>
      <c r="E305" s="219"/>
      <c r="F305" s="219"/>
      <c r="G305" s="219"/>
      <c r="H305" s="219"/>
      <c r="I305" s="219"/>
      <c r="J305" s="386" t="s">
        <v>99</v>
      </c>
      <c r="K305" s="593"/>
      <c r="L305" s="265"/>
      <c r="M305" s="266"/>
      <c r="N305" s="264"/>
      <c r="O305" s="267"/>
      <c r="P305" s="267"/>
      <c r="Q305" s="268" t="str">
        <f>IF(ISNUMBER(Q306),"","必要項目が正しく選択されていません")</f>
        <v/>
      </c>
      <c r="R305" s="517"/>
      <c r="S305" s="940"/>
      <c r="T305" s="225"/>
      <c r="U305" s="225"/>
      <c r="V305" s="225"/>
      <c r="W305" s="225"/>
      <c r="X305" s="225"/>
      <c r="Y305" s="225"/>
      <c r="Z305" s="225"/>
      <c r="AA305" s="386" t="s">
        <v>235</v>
      </c>
      <c r="AB305" s="593"/>
      <c r="AC305" s="265"/>
      <c r="AD305" s="266"/>
      <c r="AE305" s="264"/>
      <c r="AF305" s="267"/>
      <c r="AG305" s="267"/>
      <c r="AH305" s="268" t="str">
        <f>IF(ISNUMBER(AH306),"","必要項目が正しく選択されていません")</f>
        <v/>
      </c>
      <c r="AI305" s="518"/>
      <c r="AJ305" s="1006"/>
      <c r="AK305" s="387" t="s">
        <v>99</v>
      </c>
      <c r="AL305" s="593"/>
      <c r="AM305" s="265"/>
      <c r="AN305" s="266"/>
      <c r="AO305" s="264"/>
      <c r="AP305" s="267"/>
      <c r="AQ305" s="267"/>
      <c r="AR305" s="268" t="str">
        <f>IF(ISNUMBER(AR306),"","必要項目が正しく選択されていません")</f>
        <v/>
      </c>
      <c r="AS305" s="518"/>
      <c r="AT305" s="904"/>
      <c r="AU305" s="904"/>
      <c r="AV305" s="904"/>
      <c r="AW305" s="804"/>
      <c r="AX305" s="803"/>
    </row>
    <row r="306" spans="1:50" ht="40.5" customHeight="1">
      <c r="A306" s="1095"/>
      <c r="B306" s="973"/>
      <c r="C306" s="219"/>
      <c r="D306" s="219"/>
      <c r="E306" s="219"/>
      <c r="F306" s="219"/>
      <c r="G306" s="219"/>
      <c r="H306" s="219"/>
      <c r="I306" s="219"/>
      <c r="J306" s="314"/>
      <c r="K306" s="821"/>
      <c r="L306" s="821"/>
      <c r="M306" s="821"/>
      <c r="N306" s="821"/>
      <c r="O306" s="821"/>
      <c r="P306" s="267"/>
      <c r="Q306" s="272">
        <f>_xlfn.IFS(J290="☑",1,R292=0,1,AND(R292=11,R299=1,R302=1),3,AND(R292=11,R299=1,R302=2),2,AND(R292=11,R299=1,R302=3),1,AND(R292=11,R299=2,R302=1),2,AND(R292=11,R299=2,R302=2),2,AND(R292=11,R299=2,R302=3),1)</f>
        <v>3</v>
      </c>
      <c r="R306" s="519"/>
      <c r="S306" s="940"/>
      <c r="T306" s="225"/>
      <c r="U306" s="225"/>
      <c r="V306" s="225"/>
      <c r="W306" s="225"/>
      <c r="X306" s="225"/>
      <c r="Y306" s="225"/>
      <c r="Z306" s="225"/>
      <c r="AA306" s="314"/>
      <c r="AB306" s="894"/>
      <c r="AC306" s="894"/>
      <c r="AD306" s="894"/>
      <c r="AE306" s="894"/>
      <c r="AF306" s="894"/>
      <c r="AG306" s="267"/>
      <c r="AH306" s="577">
        <f>_xlfn.IFS(AA289="☑",Q306,AA290="☑",1,AI292=0,1,AND(AI292=11,AI299=1,AI302=1),3,AND(AI292=11,AI299=1,AI302=2),2,AND(AI292=11,AI299=1,AI302=3),1,AND(AI292=11,AI299=2,AI302=1),2,AND(AI292=11,AI299=2,AI302=2),2,AND(AI292=11,AI299=2,AI302=3),1)</f>
        <v>3</v>
      </c>
      <c r="AI306" s="519"/>
      <c r="AJ306" s="1006"/>
      <c r="AK306" s="319"/>
      <c r="AL306" s="821"/>
      <c r="AM306" s="821"/>
      <c r="AN306" s="821"/>
      <c r="AO306" s="821"/>
      <c r="AP306" s="821"/>
      <c r="AQ306" s="267"/>
      <c r="AR306" s="272">
        <f>_xlfn.IFS(AK289="☑",Q306,AN289="☑",AH306,AK290="☑",1,AS292=0,1,AND(AS292=11,AS299=1,AS302=1),3,AND(AS292=11,AS299=1,AS302=2),2,AND(AS292=11,AS299=1,AS302=3),1,AND(AS292=11,AS299=2,AS302=1),2,AND(AS292=11,AS299=2,AS302=2),2,AND(AS292=11,AS299=2,AS302=3),1)</f>
        <v>3</v>
      </c>
      <c r="AS306" s="519"/>
      <c r="AT306" s="904"/>
      <c r="AU306" s="904"/>
      <c r="AV306" s="904"/>
      <c r="AW306" s="246"/>
      <c r="AX306" s="247"/>
    </row>
    <row r="307" spans="1:50" ht="16.5" customHeight="1">
      <c r="A307" s="1095"/>
      <c r="B307" s="1085"/>
      <c r="C307" s="219"/>
      <c r="D307" s="219"/>
      <c r="E307" s="219"/>
      <c r="F307" s="219"/>
      <c r="G307" s="219"/>
      <c r="H307" s="219"/>
      <c r="I307" s="219"/>
      <c r="J307" s="314"/>
      <c r="K307" s="619"/>
      <c r="L307" s="620"/>
      <c r="M307" s="320"/>
      <c r="N307" s="320"/>
      <c r="O307" s="320"/>
      <c r="P307" s="320"/>
      <c r="Q307" s="622" t="s">
        <v>1</v>
      </c>
      <c r="R307" s="415"/>
      <c r="S307" s="941"/>
      <c r="T307" s="225"/>
      <c r="U307" s="225"/>
      <c r="V307" s="225"/>
      <c r="W307" s="225"/>
      <c r="X307" s="225"/>
      <c r="Y307" s="225"/>
      <c r="Z307" s="225"/>
      <c r="AA307" s="314"/>
      <c r="AB307" s="619"/>
      <c r="AC307" s="620"/>
      <c r="AD307" s="320"/>
      <c r="AE307" s="320"/>
      <c r="AF307" s="320"/>
      <c r="AG307" s="320"/>
      <c r="AH307" s="621" t="s">
        <v>1</v>
      </c>
      <c r="AI307" s="415"/>
      <c r="AJ307" s="1007"/>
      <c r="AK307" s="319"/>
      <c r="AL307" s="619"/>
      <c r="AM307" s="620"/>
      <c r="AN307" s="320"/>
      <c r="AO307" s="320"/>
      <c r="AP307" s="320"/>
      <c r="AQ307" s="320"/>
      <c r="AR307" s="622" t="s">
        <v>1</v>
      </c>
      <c r="AS307" s="415"/>
      <c r="AT307" s="905"/>
      <c r="AU307" s="905"/>
      <c r="AV307" s="905"/>
      <c r="AW307" s="581"/>
      <c r="AX307" s="582"/>
    </row>
    <row r="308" spans="1:50" ht="29.25" customHeight="1">
      <c r="A308" s="1095"/>
      <c r="B308" s="1084" t="s">
        <v>88</v>
      </c>
      <c r="C308" s="1082" t="s">
        <v>36</v>
      </c>
      <c r="D308" s="1079"/>
      <c r="E308" s="1079"/>
      <c r="F308" s="1079"/>
      <c r="G308" s="1079"/>
      <c r="H308" s="1079"/>
      <c r="I308" s="1083"/>
      <c r="J308" s="550"/>
      <c r="K308" s="550"/>
      <c r="L308" s="452"/>
      <c r="M308" s="452"/>
      <c r="N308" s="452"/>
      <c r="O308" s="452"/>
      <c r="P308" s="452"/>
      <c r="Q308" s="525"/>
      <c r="R308" s="647"/>
      <c r="S308" s="947" t="s">
        <v>88</v>
      </c>
      <c r="T308" s="918" t="s">
        <v>36</v>
      </c>
      <c r="U308" s="919"/>
      <c r="V308" s="919"/>
      <c r="W308" s="919"/>
      <c r="X308" s="919"/>
      <c r="Y308" s="919"/>
      <c r="Z308" s="920"/>
      <c r="AA308" s="760" t="s">
        <v>2</v>
      </c>
      <c r="AB308" s="223" t="s">
        <v>195</v>
      </c>
      <c r="AC308" s="224"/>
      <c r="AD308" s="224"/>
      <c r="AE308" s="224"/>
      <c r="AF308" s="224"/>
      <c r="AG308" s="224"/>
      <c r="AH308" s="551"/>
      <c r="AI308" s="648"/>
      <c r="AJ308" s="898" t="s">
        <v>300</v>
      </c>
      <c r="AK308" s="757" t="s">
        <v>3</v>
      </c>
      <c r="AL308" s="223" t="s">
        <v>195</v>
      </c>
      <c r="AM308" s="286"/>
      <c r="AN308" s="766" t="s">
        <v>2</v>
      </c>
      <c r="AO308" s="312" t="s">
        <v>221</v>
      </c>
      <c r="AP308" s="224"/>
      <c r="AQ308" s="224"/>
      <c r="AR308" s="551"/>
      <c r="AS308" s="627"/>
      <c r="AT308" s="460"/>
      <c r="AU308" s="460"/>
      <c r="AV308" s="553"/>
      <c r="AW308" s="585"/>
      <c r="AX308" s="586"/>
    </row>
    <row r="309" spans="1:50" ht="29.25" customHeight="1">
      <c r="A309" s="1095"/>
      <c r="B309" s="1096"/>
      <c r="C309" s="978"/>
      <c r="D309" s="978"/>
      <c r="E309" s="978"/>
      <c r="F309" s="978"/>
      <c r="G309" s="978"/>
      <c r="H309" s="978"/>
      <c r="I309" s="979"/>
      <c r="J309" s="587" t="s">
        <v>3</v>
      </c>
      <c r="K309" s="588" t="str">
        <f>IF(K13="銀の認定【新規】","取組無し、または添付資料無し（初回のみ　※添付資料ない場合は採点対象外）","取組無し")</f>
        <v>取組無し</v>
      </c>
      <c r="L309" s="589"/>
      <c r="M309" s="611"/>
      <c r="N309" s="590"/>
      <c r="O309" s="590"/>
      <c r="P309" s="590"/>
      <c r="Q309" s="591"/>
      <c r="R309" s="649"/>
      <c r="S309" s="948"/>
      <c r="T309" s="921"/>
      <c r="U309" s="921"/>
      <c r="V309" s="921"/>
      <c r="W309" s="921"/>
      <c r="X309" s="921"/>
      <c r="Y309" s="921"/>
      <c r="Z309" s="922"/>
      <c r="AA309" s="750" t="s">
        <v>3</v>
      </c>
      <c r="AB309" s="588" t="str">
        <f>IF(K13="銀の認定【新規】","取組無し、または添付資料無し（初回のみ　※添付資料ない場合は採点対象外）","取組無し")</f>
        <v>取組無し</v>
      </c>
      <c r="AC309" s="589"/>
      <c r="AD309" s="611"/>
      <c r="AE309" s="590"/>
      <c r="AF309" s="590"/>
      <c r="AG309" s="590"/>
      <c r="AH309" s="591"/>
      <c r="AI309" s="650"/>
      <c r="AJ309" s="1010"/>
      <c r="AK309" s="775" t="s">
        <v>3</v>
      </c>
      <c r="AL309" s="588" t="str">
        <f>IF(K13="銀の認定【新規】","取組無し、または添付資料無し（初回のみ　※添付資料ない場合は採点対象外）","取組無し")</f>
        <v>取組無し</v>
      </c>
      <c r="AM309" s="651"/>
      <c r="AN309" s="179"/>
      <c r="AO309" s="652"/>
      <c r="AP309" s="652"/>
      <c r="AQ309" s="652"/>
      <c r="AR309" s="653"/>
      <c r="AS309" s="318"/>
      <c r="AT309" s="904">
        <f>Q326</f>
        <v>3</v>
      </c>
      <c r="AU309" s="904">
        <f>AH326</f>
        <v>3</v>
      </c>
      <c r="AV309" s="904">
        <f>AR326</f>
        <v>3</v>
      </c>
      <c r="AW309" s="816" t="s">
        <v>422</v>
      </c>
      <c r="AX309" s="817"/>
    </row>
    <row r="310" spans="1:50" ht="19.5" customHeight="1">
      <c r="A310" s="1095"/>
      <c r="B310" s="1096"/>
      <c r="C310" s="978"/>
      <c r="D310" s="978"/>
      <c r="E310" s="978"/>
      <c r="F310" s="978"/>
      <c r="G310" s="978"/>
      <c r="H310" s="978"/>
      <c r="I310" s="979"/>
      <c r="J310" s="835" t="s">
        <v>97</v>
      </c>
      <c r="K310" s="835"/>
      <c r="L310" s="835"/>
      <c r="N310" s="315"/>
      <c r="O310" s="315"/>
      <c r="P310" s="315"/>
      <c r="Q310" s="316"/>
      <c r="R310" s="97"/>
      <c r="S310" s="948"/>
      <c r="T310" s="921"/>
      <c r="U310" s="921"/>
      <c r="V310" s="921"/>
      <c r="W310" s="921"/>
      <c r="X310" s="921"/>
      <c r="Y310" s="921"/>
      <c r="Z310" s="922"/>
      <c r="AA310" s="835" t="s">
        <v>97</v>
      </c>
      <c r="AB310" s="835"/>
      <c r="AC310" s="835"/>
      <c r="AD310" s="90"/>
      <c r="AE310" s="315"/>
      <c r="AF310" s="315"/>
      <c r="AG310" s="315"/>
      <c r="AH310" s="316"/>
      <c r="AI310" s="650"/>
      <c r="AJ310" s="1010"/>
      <c r="AK310" s="835" t="s">
        <v>97</v>
      </c>
      <c r="AL310" s="835"/>
      <c r="AM310" s="835"/>
      <c r="AN310" s="90"/>
      <c r="AO310" s="315"/>
      <c r="AP310" s="315"/>
      <c r="AQ310" s="315"/>
      <c r="AR310" s="316"/>
      <c r="AS310" s="318"/>
      <c r="AT310" s="904"/>
      <c r="AU310" s="904"/>
      <c r="AV310" s="904"/>
      <c r="AW310" s="809"/>
      <c r="AX310" s="810"/>
    </row>
    <row r="311" spans="1:50" ht="19.5" customHeight="1">
      <c r="A311" s="1095"/>
      <c r="B311" s="1096"/>
      <c r="C311" s="978"/>
      <c r="D311" s="978"/>
      <c r="E311" s="978"/>
      <c r="F311" s="978"/>
      <c r="G311" s="978"/>
      <c r="H311" s="978"/>
      <c r="I311" s="979"/>
      <c r="J311" s="319" t="s">
        <v>2</v>
      </c>
      <c r="K311" s="88" t="s">
        <v>173</v>
      </c>
      <c r="L311" s="510"/>
      <c r="M311" s="510"/>
      <c r="N311" s="315"/>
      <c r="O311" s="315"/>
      <c r="P311" s="315"/>
      <c r="Q311" s="316"/>
      <c r="R311" s="184">
        <f>_xlfn.IFS(J311="□",0,J311="☑",11)</f>
        <v>11</v>
      </c>
      <c r="S311" s="948"/>
      <c r="T311" s="921"/>
      <c r="U311" s="921"/>
      <c r="V311" s="921"/>
      <c r="W311" s="921"/>
      <c r="X311" s="921"/>
      <c r="Y311" s="921"/>
      <c r="Z311" s="922"/>
      <c r="AA311" s="746" t="s">
        <v>3</v>
      </c>
      <c r="AB311" s="88" t="s">
        <v>173</v>
      </c>
      <c r="AC311" s="510"/>
      <c r="AD311" s="510"/>
      <c r="AE311" s="315"/>
      <c r="AF311" s="315"/>
      <c r="AG311" s="315"/>
      <c r="AH311" s="316"/>
      <c r="AI311" s="654">
        <f>_xlfn.IFS(AA311="□",0,AA311="☑",11)</f>
        <v>0</v>
      </c>
      <c r="AJ311" s="1010"/>
      <c r="AK311" s="746" t="s">
        <v>3</v>
      </c>
      <c r="AL311" s="88" t="s">
        <v>173</v>
      </c>
      <c r="AM311" s="510"/>
      <c r="AN311" s="510"/>
      <c r="AO311" s="315"/>
      <c r="AP311" s="315"/>
      <c r="AQ311" s="315"/>
      <c r="AR311" s="316"/>
      <c r="AS311" s="360">
        <f>_xlfn.IFS(AK311="□",0,AK311="☑",11)</f>
        <v>0</v>
      </c>
      <c r="AT311" s="904"/>
      <c r="AU311" s="904"/>
      <c r="AV311" s="904"/>
      <c r="AW311" s="811"/>
      <c r="AX311" s="812"/>
    </row>
    <row r="312" spans="1:50" ht="19.5" customHeight="1">
      <c r="A312" s="1095"/>
      <c r="B312" s="1096"/>
      <c r="C312" s="978"/>
      <c r="D312" s="978"/>
      <c r="E312" s="978"/>
      <c r="F312" s="978"/>
      <c r="G312" s="978"/>
      <c r="H312" s="978"/>
      <c r="I312" s="979"/>
      <c r="J312" s="319" t="s">
        <v>2</v>
      </c>
      <c r="K312" s="88" t="s">
        <v>174</v>
      </c>
      <c r="M312" s="315"/>
      <c r="N312" s="315"/>
      <c r="O312" s="315"/>
      <c r="P312" s="315"/>
      <c r="Q312" s="316"/>
      <c r="R312" s="184">
        <f>_xlfn.IFS(J312="□",0,AND(J312="☑",K315="□"),999,AND(J312="☑",K314="☑",K315="☑"),11,AND(J312="☑",K314="□",K315="☑"),12)</f>
        <v>11</v>
      </c>
      <c r="S312" s="948"/>
      <c r="T312" s="921"/>
      <c r="U312" s="921"/>
      <c r="V312" s="921"/>
      <c r="W312" s="921"/>
      <c r="X312" s="921"/>
      <c r="Y312" s="921"/>
      <c r="Z312" s="922"/>
      <c r="AA312" s="746" t="s">
        <v>3</v>
      </c>
      <c r="AB312" s="88" t="s">
        <v>174</v>
      </c>
      <c r="AC312" s="90"/>
      <c r="AD312" s="315"/>
      <c r="AE312" s="315"/>
      <c r="AF312" s="315"/>
      <c r="AG312" s="315"/>
      <c r="AH312" s="316"/>
      <c r="AI312" s="654">
        <f>_xlfn.IFS(AA312="□",0,AND(AA312="☑",AB315="□"),999,AND(AA312="☑",AB314="☑",AB315="☑"),11,AND(AA312="☑",AB314="□",AB315="☑"),12)</f>
        <v>0</v>
      </c>
      <c r="AJ312" s="1010"/>
      <c r="AK312" s="746" t="s">
        <v>3</v>
      </c>
      <c r="AL312" s="88" t="s">
        <v>174</v>
      </c>
      <c r="AM312" s="90"/>
      <c r="AN312" s="315"/>
      <c r="AO312" s="315"/>
      <c r="AP312" s="315"/>
      <c r="AQ312" s="315"/>
      <c r="AR312" s="316"/>
      <c r="AS312" s="360">
        <f>_xlfn.IFS(AK312="□",0,AND(AK312="☑",AL315="□"),999,AND(AK312="☑",AL314="☑",AL315="☑"),11,AND(AK312="☑",AL314="□",AL315="☑"),12)</f>
        <v>0</v>
      </c>
      <c r="AT312" s="904"/>
      <c r="AU312" s="904"/>
      <c r="AV312" s="904"/>
      <c r="AW312" s="811"/>
      <c r="AX312" s="812"/>
    </row>
    <row r="313" spans="1:50" ht="19.5" customHeight="1">
      <c r="A313" s="1095"/>
      <c r="B313" s="1096"/>
      <c r="C313" s="978"/>
      <c r="D313" s="978"/>
      <c r="E313" s="978"/>
      <c r="F313" s="978"/>
      <c r="G313" s="978"/>
      <c r="H313" s="978"/>
      <c r="I313" s="979"/>
      <c r="J313" s="319"/>
      <c r="K313" s="327" t="s">
        <v>176</v>
      </c>
      <c r="N313" s="315"/>
      <c r="O313" s="315"/>
      <c r="P313" s="315"/>
      <c r="Q313" s="316"/>
      <c r="R313" s="97"/>
      <c r="S313" s="948"/>
      <c r="T313" s="921"/>
      <c r="U313" s="921"/>
      <c r="V313" s="921"/>
      <c r="W313" s="921"/>
      <c r="X313" s="921"/>
      <c r="Y313" s="921"/>
      <c r="Z313" s="922"/>
      <c r="AA313" s="319"/>
      <c r="AB313" s="327" t="s">
        <v>176</v>
      </c>
      <c r="AC313" s="90"/>
      <c r="AD313" s="90"/>
      <c r="AE313" s="315"/>
      <c r="AF313" s="315"/>
      <c r="AG313" s="315"/>
      <c r="AH313" s="316"/>
      <c r="AI313" s="650"/>
      <c r="AJ313" s="1010"/>
      <c r="AK313" s="319"/>
      <c r="AL313" s="327" t="s">
        <v>176</v>
      </c>
      <c r="AM313" s="90"/>
      <c r="AN313" s="90"/>
      <c r="AO313" s="315"/>
      <c r="AP313" s="315"/>
      <c r="AQ313" s="315"/>
      <c r="AR313" s="316"/>
      <c r="AS313" s="318"/>
      <c r="AT313" s="904"/>
      <c r="AU313" s="904"/>
      <c r="AV313" s="904"/>
      <c r="AW313" s="811"/>
      <c r="AX313" s="812"/>
    </row>
    <row r="314" spans="1:50" ht="19.5" customHeight="1">
      <c r="A314" s="1095"/>
      <c r="B314" s="1096"/>
      <c r="C314" s="505"/>
      <c r="D314" s="505"/>
      <c r="E314" s="505"/>
      <c r="F314" s="505"/>
      <c r="G314" s="505"/>
      <c r="H314" s="505"/>
      <c r="I314" s="506"/>
      <c r="J314" s="319"/>
      <c r="K314" s="319" t="s">
        <v>2</v>
      </c>
      <c r="L314" s="342" t="s">
        <v>175</v>
      </c>
      <c r="N314" s="315"/>
      <c r="O314" s="315"/>
      <c r="P314" s="315"/>
      <c r="Q314" s="316"/>
      <c r="R314" s="97"/>
      <c r="S314" s="948"/>
      <c r="T314" s="507"/>
      <c r="U314" s="507"/>
      <c r="V314" s="507"/>
      <c r="W314" s="507"/>
      <c r="X314" s="507"/>
      <c r="Y314" s="507"/>
      <c r="Z314" s="508"/>
      <c r="AA314" s="319"/>
      <c r="AB314" s="746" t="s">
        <v>3</v>
      </c>
      <c r="AC314" s="342" t="s">
        <v>175</v>
      </c>
      <c r="AD314" s="90"/>
      <c r="AE314" s="315"/>
      <c r="AF314" s="315"/>
      <c r="AG314" s="315"/>
      <c r="AH314" s="316"/>
      <c r="AI314" s="650"/>
      <c r="AJ314" s="1010"/>
      <c r="AK314" s="319"/>
      <c r="AL314" s="746" t="s">
        <v>3</v>
      </c>
      <c r="AM314" s="342" t="s">
        <v>175</v>
      </c>
      <c r="AN314" s="90"/>
      <c r="AO314" s="315"/>
      <c r="AP314" s="315"/>
      <c r="AQ314" s="315"/>
      <c r="AR314" s="316"/>
      <c r="AS314" s="318"/>
      <c r="AT314" s="904"/>
      <c r="AU314" s="904"/>
      <c r="AV314" s="904"/>
      <c r="AW314" s="811"/>
      <c r="AX314" s="812"/>
    </row>
    <row r="315" spans="1:50" ht="19.5" customHeight="1">
      <c r="A315" s="1095"/>
      <c r="B315" s="1096"/>
      <c r="C315" s="505"/>
      <c r="D315" s="923" t="s">
        <v>190</v>
      </c>
      <c r="E315" s="924"/>
      <c r="F315" s="924"/>
      <c r="G315" s="924"/>
      <c r="H315" s="925"/>
      <c r="I315" s="506"/>
      <c r="J315" s="319"/>
      <c r="K315" s="319" t="s">
        <v>2</v>
      </c>
      <c r="L315" s="355" t="s">
        <v>178</v>
      </c>
      <c r="M315" s="93"/>
      <c r="N315" s="655"/>
      <c r="O315" s="655"/>
      <c r="P315" s="655"/>
      <c r="Q315" s="316"/>
      <c r="R315" s="97"/>
      <c r="S315" s="948"/>
      <c r="T315" s="507"/>
      <c r="U315" s="923" t="s">
        <v>190</v>
      </c>
      <c r="V315" s="924"/>
      <c r="W315" s="924"/>
      <c r="X315" s="924"/>
      <c r="Y315" s="925"/>
      <c r="Z315" s="508"/>
      <c r="AA315" s="319"/>
      <c r="AB315" s="746" t="s">
        <v>3</v>
      </c>
      <c r="AC315" s="355" t="s">
        <v>178</v>
      </c>
      <c r="AE315" s="655"/>
      <c r="AF315" s="655"/>
      <c r="AG315" s="655"/>
      <c r="AH315" s="316"/>
      <c r="AI315" s="650"/>
      <c r="AJ315" s="1010"/>
      <c r="AK315" s="319"/>
      <c r="AL315" s="746" t="s">
        <v>3</v>
      </c>
      <c r="AM315" s="355" t="s">
        <v>178</v>
      </c>
      <c r="AO315" s="655"/>
      <c r="AP315" s="655"/>
      <c r="AQ315" s="655"/>
      <c r="AR315" s="316"/>
      <c r="AS315" s="318"/>
      <c r="AT315" s="904"/>
      <c r="AU315" s="904"/>
      <c r="AV315" s="904"/>
      <c r="AW315" s="571"/>
      <c r="AX315" s="572"/>
    </row>
    <row r="316" spans="1:50" ht="19.5" customHeight="1">
      <c r="A316" s="1095"/>
      <c r="B316" s="1096"/>
      <c r="C316" s="369"/>
      <c r="D316" s="926"/>
      <c r="E316" s="927"/>
      <c r="F316" s="927"/>
      <c r="G316" s="927"/>
      <c r="H316" s="928"/>
      <c r="I316" s="425"/>
      <c r="J316" s="319"/>
      <c r="K316" s="656"/>
      <c r="L316" s="657" t="s">
        <v>193</v>
      </c>
      <c r="N316" s="315"/>
      <c r="O316" s="315"/>
      <c r="P316" s="315"/>
      <c r="Q316" s="316"/>
      <c r="R316" s="97"/>
      <c r="S316" s="948"/>
      <c r="T316" s="372"/>
      <c r="U316" s="926"/>
      <c r="V316" s="927"/>
      <c r="W316" s="927"/>
      <c r="X316" s="927"/>
      <c r="Y316" s="928"/>
      <c r="Z316" s="426"/>
      <c r="AA316" s="319"/>
      <c r="AB316" s="656"/>
      <c r="AC316" s="657" t="s">
        <v>193</v>
      </c>
      <c r="AD316" s="90"/>
      <c r="AE316" s="315"/>
      <c r="AF316" s="315"/>
      <c r="AG316" s="315"/>
      <c r="AH316" s="316"/>
      <c r="AI316" s="650"/>
      <c r="AJ316" s="1010"/>
      <c r="AK316" s="319"/>
      <c r="AL316" s="656"/>
      <c r="AM316" s="657" t="s">
        <v>193</v>
      </c>
      <c r="AN316" s="90"/>
      <c r="AO316" s="315"/>
      <c r="AP316" s="315"/>
      <c r="AQ316" s="315"/>
      <c r="AR316" s="316"/>
      <c r="AS316" s="318"/>
      <c r="AT316" s="904"/>
      <c r="AU316" s="904"/>
      <c r="AV316" s="904"/>
      <c r="AW316" s="805"/>
      <c r="AX316" s="806"/>
    </row>
    <row r="317" spans="1:50" ht="19.5" customHeight="1">
      <c r="A317" s="1095"/>
      <c r="B317" s="1096"/>
      <c r="C317" s="658"/>
      <c r="D317" s="883" t="s">
        <v>185</v>
      </c>
      <c r="E317" s="908"/>
      <c r="F317" s="908"/>
      <c r="G317" s="908"/>
      <c r="H317" s="909"/>
      <c r="I317" s="425"/>
      <c r="J317" s="319" t="s">
        <v>2</v>
      </c>
      <c r="K317" s="656" t="s">
        <v>177</v>
      </c>
      <c r="L317" s="656"/>
      <c r="M317" s="88"/>
      <c r="N317" s="315"/>
      <c r="O317" s="315"/>
      <c r="P317" s="315"/>
      <c r="Q317" s="316"/>
      <c r="R317" s="184">
        <f>_xlfn.IFS(J317="□",0,J317="☑",11)</f>
        <v>11</v>
      </c>
      <c r="S317" s="948"/>
      <c r="T317" s="659"/>
      <c r="U317" s="883" t="s">
        <v>185</v>
      </c>
      <c r="V317" s="908"/>
      <c r="W317" s="908"/>
      <c r="X317" s="908"/>
      <c r="Y317" s="909"/>
      <c r="Z317" s="426"/>
      <c r="AA317" s="746" t="s">
        <v>3</v>
      </c>
      <c r="AB317" s="656" t="s">
        <v>177</v>
      </c>
      <c r="AC317" s="656"/>
      <c r="AD317" s="88"/>
      <c r="AE317" s="315"/>
      <c r="AF317" s="315"/>
      <c r="AG317" s="315"/>
      <c r="AH317" s="316"/>
      <c r="AI317" s="654">
        <f>_xlfn.IFS(AA317="□",0,AA317="☑",11)</f>
        <v>0</v>
      </c>
      <c r="AJ317" s="1010"/>
      <c r="AK317" s="746" t="s">
        <v>3</v>
      </c>
      <c r="AL317" s="656" t="s">
        <v>177</v>
      </c>
      <c r="AM317" s="656"/>
      <c r="AN317" s="88"/>
      <c r="AO317" s="315"/>
      <c r="AP317" s="315"/>
      <c r="AQ317" s="315"/>
      <c r="AR317" s="316"/>
      <c r="AS317" s="360">
        <f>_xlfn.IFS(AK317="□",0,AK317="☑",11)</f>
        <v>0</v>
      </c>
      <c r="AT317" s="904"/>
      <c r="AU317" s="904"/>
      <c r="AV317" s="904"/>
      <c r="AW317" s="807"/>
      <c r="AX317" s="806"/>
    </row>
    <row r="318" spans="1:50" ht="19.5" customHeight="1">
      <c r="A318" s="1095"/>
      <c r="B318" s="1096"/>
      <c r="C318" s="219"/>
      <c r="D318" s="910"/>
      <c r="E318" s="911"/>
      <c r="F318" s="911"/>
      <c r="G318" s="911"/>
      <c r="H318" s="912"/>
      <c r="I318" s="220"/>
      <c r="J318" s="264" t="s">
        <v>179</v>
      </c>
      <c r="K318" s="264"/>
      <c r="L318" s="343"/>
      <c r="M318" s="343"/>
      <c r="N318" s="264"/>
      <c r="O318" s="315"/>
      <c r="P318" s="463"/>
      <c r="Q318" s="316"/>
      <c r="R318" s="97"/>
      <c r="S318" s="948"/>
      <c r="T318" s="225"/>
      <c r="U318" s="910"/>
      <c r="V318" s="911"/>
      <c r="W318" s="911"/>
      <c r="X318" s="911"/>
      <c r="Y318" s="912"/>
      <c r="Z318" s="226"/>
      <c r="AA318" s="264" t="s">
        <v>179</v>
      </c>
      <c r="AB318" s="264"/>
      <c r="AC318" s="343"/>
      <c r="AD318" s="343"/>
      <c r="AE318" s="264"/>
      <c r="AF318" s="315"/>
      <c r="AG318" s="463"/>
      <c r="AH318" s="316"/>
      <c r="AI318" s="650"/>
      <c r="AJ318" s="1010"/>
      <c r="AK318" s="264" t="s">
        <v>179</v>
      </c>
      <c r="AL318" s="264"/>
      <c r="AM318" s="343"/>
      <c r="AN318" s="343"/>
      <c r="AO318" s="264"/>
      <c r="AP318" s="315"/>
      <c r="AQ318" s="463"/>
      <c r="AR318" s="316"/>
      <c r="AS318" s="318"/>
      <c r="AT318" s="904"/>
      <c r="AU318" s="904"/>
      <c r="AV318" s="904"/>
      <c r="AW318" s="807"/>
      <c r="AX318" s="806"/>
    </row>
    <row r="319" spans="1:50" ht="19.5" customHeight="1">
      <c r="A319" s="1095"/>
      <c r="B319" s="1096"/>
      <c r="C319" s="219"/>
      <c r="D319" s="883" t="s">
        <v>186</v>
      </c>
      <c r="E319" s="913"/>
      <c r="F319" s="913"/>
      <c r="G319" s="913"/>
      <c r="H319" s="914"/>
      <c r="I319" s="220"/>
      <c r="J319" s="319" t="s">
        <v>2</v>
      </c>
      <c r="K319" s="355" t="s">
        <v>91</v>
      </c>
      <c r="L319" s="356"/>
      <c r="M319" s="356"/>
      <c r="N319" s="315"/>
      <c r="O319" s="315"/>
      <c r="P319" s="88"/>
      <c r="Q319" s="316"/>
      <c r="R319" s="184">
        <f>_xlfn.IFS(AND(J319="□",J320="□"),0,AND(J319="☑",J320="□"),1,AND(J319="□",J320="☑"),2)</f>
        <v>1</v>
      </c>
      <c r="S319" s="948"/>
      <c r="T319" s="225"/>
      <c r="U319" s="883" t="s">
        <v>186</v>
      </c>
      <c r="V319" s="913"/>
      <c r="W319" s="913"/>
      <c r="X319" s="913"/>
      <c r="Y319" s="914"/>
      <c r="Z319" s="226"/>
      <c r="AA319" s="746" t="s">
        <v>3</v>
      </c>
      <c r="AB319" s="355" t="s">
        <v>91</v>
      </c>
      <c r="AC319" s="356"/>
      <c r="AD319" s="356"/>
      <c r="AE319" s="315"/>
      <c r="AF319" s="315"/>
      <c r="AG319" s="88"/>
      <c r="AH319" s="316"/>
      <c r="AI319" s="654">
        <f>_xlfn.IFS(AND(AA319="□",AA320="□"),0,AND(AA319="☑",AA320="□"),1,AND(AA319="□",AA320="☑"),2)</f>
        <v>0</v>
      </c>
      <c r="AJ319" s="1010"/>
      <c r="AK319" s="746" t="s">
        <v>3</v>
      </c>
      <c r="AL319" s="355" t="s">
        <v>91</v>
      </c>
      <c r="AM319" s="776"/>
      <c r="AN319" s="356"/>
      <c r="AO319" s="315"/>
      <c r="AP319" s="315"/>
      <c r="AQ319" s="88"/>
      <c r="AR319" s="316"/>
      <c r="AS319" s="360">
        <f>_xlfn.IFS(AND(AK319="□",AK320="□"),0,AND(AK319="☑",AK320="□"),1,AND(AK319="□",AK320="☑"),2)</f>
        <v>0</v>
      </c>
      <c r="AT319" s="904"/>
      <c r="AU319" s="904"/>
      <c r="AV319" s="904"/>
      <c r="AW319" s="807"/>
      <c r="AX319" s="806"/>
    </row>
    <row r="320" spans="1:50" ht="19.5" customHeight="1">
      <c r="A320" s="1095"/>
      <c r="B320" s="1096"/>
      <c r="C320" s="219"/>
      <c r="D320" s="915"/>
      <c r="E320" s="916"/>
      <c r="F320" s="916"/>
      <c r="G320" s="916"/>
      <c r="H320" s="917"/>
      <c r="I320" s="220"/>
      <c r="J320" s="319" t="s">
        <v>3</v>
      </c>
      <c r="K320" s="342" t="s">
        <v>92</v>
      </c>
      <c r="L320" s="343"/>
      <c r="M320" s="343"/>
      <c r="N320" s="88"/>
      <c r="O320" s="315"/>
      <c r="P320" s="315"/>
      <c r="Q320" s="316"/>
      <c r="R320" s="184"/>
      <c r="S320" s="948"/>
      <c r="T320" s="225"/>
      <c r="U320" s="915"/>
      <c r="V320" s="916"/>
      <c r="W320" s="916"/>
      <c r="X320" s="916"/>
      <c r="Y320" s="917"/>
      <c r="Z320" s="226"/>
      <c r="AA320" s="746" t="s">
        <v>3</v>
      </c>
      <c r="AB320" s="342" t="s">
        <v>92</v>
      </c>
      <c r="AC320" s="343"/>
      <c r="AD320" s="343"/>
      <c r="AE320" s="88"/>
      <c r="AF320" s="315"/>
      <c r="AG320" s="315"/>
      <c r="AH320" s="316"/>
      <c r="AI320" s="654"/>
      <c r="AJ320" s="1010"/>
      <c r="AK320" s="746" t="s">
        <v>3</v>
      </c>
      <c r="AL320" s="342" t="s">
        <v>92</v>
      </c>
      <c r="AM320" s="343"/>
      <c r="AN320" s="343"/>
      <c r="AO320" s="88"/>
      <c r="AP320" s="315"/>
      <c r="AQ320" s="315"/>
      <c r="AR320" s="316"/>
      <c r="AS320" s="360"/>
      <c r="AT320" s="904"/>
      <c r="AU320" s="904"/>
      <c r="AV320" s="904"/>
      <c r="AW320" s="807"/>
      <c r="AX320" s="806"/>
    </row>
    <row r="321" spans="1:50" ht="19.5" customHeight="1">
      <c r="A321" s="1095"/>
      <c r="B321" s="1096"/>
      <c r="C321" s="219"/>
      <c r="D321" s="219"/>
      <c r="E321" s="219"/>
      <c r="F321" s="219"/>
      <c r="G321" s="219"/>
      <c r="H321" s="219"/>
      <c r="I321" s="220"/>
      <c r="J321" s="264" t="s">
        <v>268</v>
      </c>
      <c r="K321" s="264"/>
      <c r="L321" s="320"/>
      <c r="M321" s="264"/>
      <c r="N321" s="315"/>
      <c r="O321" s="797" t="str">
        <f>IF(O322="","",IFERROR(IF(DATEDIF(O322,$K$14,"M")&lt;6,"レポート記入日から6ヵ月未満になっていませんか？",""),""))</f>
        <v/>
      </c>
      <c r="P321" s="315"/>
      <c r="Q321" s="316"/>
      <c r="R321" s="184"/>
      <c r="S321" s="948"/>
      <c r="T321" s="225"/>
      <c r="U321" s="225"/>
      <c r="V321" s="225"/>
      <c r="W321" s="225"/>
      <c r="X321" s="225"/>
      <c r="Y321" s="225"/>
      <c r="Z321" s="226"/>
      <c r="AA321" s="264" t="s">
        <v>268</v>
      </c>
      <c r="AB321" s="264"/>
      <c r="AC321" s="320"/>
      <c r="AD321" s="264"/>
      <c r="AE321" s="315"/>
      <c r="AF321" s="797" t="str">
        <f>IF(AF322="","",IFERROR(IF(DATEDIF(AF322,$K$14,"M")&lt;6,"レポート記入日から6ヵ月未満になっていませんか？",""),""))</f>
        <v/>
      </c>
      <c r="AG321" s="315"/>
      <c r="AH321" s="316"/>
      <c r="AI321" s="654"/>
      <c r="AJ321" s="1010"/>
      <c r="AK321" s="264" t="s">
        <v>268</v>
      </c>
      <c r="AL321" s="264"/>
      <c r="AM321" s="320"/>
      <c r="AN321" s="264"/>
      <c r="AO321" s="315"/>
      <c r="AP321" s="797" t="str">
        <f>IF(AP322="","",IFERROR(IF(DATEDIF(AP322,$K$14,"M")&lt;6,"レポート記入日から6ヵ月未満になっていませんか？",""),""))</f>
        <v/>
      </c>
      <c r="AQ321" s="315"/>
      <c r="AR321" s="316"/>
      <c r="AS321" s="360"/>
      <c r="AT321" s="904"/>
      <c r="AU321" s="904"/>
      <c r="AV321" s="904"/>
      <c r="AW321" s="807"/>
      <c r="AX321" s="806"/>
    </row>
    <row r="322" spans="1:50" ht="19.5" customHeight="1">
      <c r="A322" s="1095"/>
      <c r="B322" s="1096"/>
      <c r="C322" s="219"/>
      <c r="D322" s="219"/>
      <c r="E322" s="219"/>
      <c r="F322" s="219"/>
      <c r="G322" s="219"/>
      <c r="H322" s="219"/>
      <c r="I322" s="220"/>
      <c r="J322" s="319" t="s">
        <v>2</v>
      </c>
      <c r="K322" s="374" t="s">
        <v>96</v>
      </c>
      <c r="L322" s="266"/>
      <c r="M322" s="266"/>
      <c r="N322" s="512" t="s">
        <v>98</v>
      </c>
      <c r="O322" s="378"/>
      <c r="P322" s="315"/>
      <c r="Q322" s="316"/>
      <c r="R322" s="184">
        <f>_xlfn.IFS(AND(J322="□",J323="□",J324="□"),0,AND(J322="☑",J323="□",J324="□"),1,AND(J322="□",J323="☑",J324="□"),2,AND(J322="□",J323="□",J324="☑"),3)</f>
        <v>1</v>
      </c>
      <c r="S322" s="948"/>
      <c r="T322" s="225"/>
      <c r="U322" s="225"/>
      <c r="V322" s="225"/>
      <c r="W322" s="225"/>
      <c r="X322" s="225"/>
      <c r="Y322" s="225"/>
      <c r="Z322" s="226"/>
      <c r="AA322" s="746" t="s">
        <v>3</v>
      </c>
      <c r="AB322" s="374" t="s">
        <v>96</v>
      </c>
      <c r="AC322" s="266"/>
      <c r="AD322" s="266"/>
      <c r="AE322" s="512" t="s">
        <v>98</v>
      </c>
      <c r="AF322" s="749"/>
      <c r="AG322" s="315"/>
      <c r="AH322" s="316"/>
      <c r="AI322" s="654">
        <f>_xlfn.IFS(AND(AA322="□",AA323="□",AA324="□"),0,AND(AA322="☑",AA323="□",AA324="□"),1,AND(AA322="□",AA323="☑",AA324="□"),2,AND(AA322="□",AA323="□",AA324="☑"),3)</f>
        <v>0</v>
      </c>
      <c r="AJ322" s="1010"/>
      <c r="AK322" s="746" t="s">
        <v>3</v>
      </c>
      <c r="AL322" s="374" t="s">
        <v>96</v>
      </c>
      <c r="AM322" s="266"/>
      <c r="AN322" s="266"/>
      <c r="AO322" s="512" t="s">
        <v>98</v>
      </c>
      <c r="AP322" s="749"/>
      <c r="AQ322" s="315"/>
      <c r="AR322" s="316"/>
      <c r="AS322" s="360">
        <f>_xlfn.IFS(AND(AK322="□",AK323="□",AK324="□"),0,AND(AK322="☑",AK323="□",AK324="□"),1,AND(AK322="□",AK323="☑",AK324="□"),2,AND(AK322="□",AK323="□",AK324="☑"),3)</f>
        <v>0</v>
      </c>
      <c r="AT322" s="904"/>
      <c r="AU322" s="904"/>
      <c r="AV322" s="904"/>
      <c r="AW322" s="807"/>
      <c r="AX322" s="806"/>
    </row>
    <row r="323" spans="1:50" ht="19.5" customHeight="1">
      <c r="A323" s="1095"/>
      <c r="B323" s="1096"/>
      <c r="C323" s="219"/>
      <c r="D323" s="219"/>
      <c r="E323" s="219"/>
      <c r="F323" s="219"/>
      <c r="G323" s="219"/>
      <c r="H323" s="219"/>
      <c r="I323" s="220"/>
      <c r="J323" s="319" t="s">
        <v>3</v>
      </c>
      <c r="K323" s="374" t="s">
        <v>94</v>
      </c>
      <c r="L323" s="266"/>
      <c r="M323" s="266"/>
      <c r="N323" s="380" t="s">
        <v>194</v>
      </c>
      <c r="O323" s="264"/>
      <c r="P323" s="315"/>
      <c r="Q323" s="316"/>
      <c r="R323" s="97"/>
      <c r="S323" s="948"/>
      <c r="T323" s="225"/>
      <c r="U323" s="225"/>
      <c r="V323" s="225"/>
      <c r="W323" s="225"/>
      <c r="X323" s="225"/>
      <c r="Y323" s="225"/>
      <c r="Z323" s="226"/>
      <c r="AA323" s="746" t="s">
        <v>3</v>
      </c>
      <c r="AB323" s="374" t="s">
        <v>94</v>
      </c>
      <c r="AC323" s="266"/>
      <c r="AD323" s="266"/>
      <c r="AE323" s="380" t="s">
        <v>194</v>
      </c>
      <c r="AF323" s="264"/>
      <c r="AG323" s="315"/>
      <c r="AH323" s="316"/>
      <c r="AI323" s="650"/>
      <c r="AJ323" s="1010"/>
      <c r="AK323" s="746" t="s">
        <v>3</v>
      </c>
      <c r="AL323" s="374" t="s">
        <v>94</v>
      </c>
      <c r="AM323" s="266"/>
      <c r="AN323" s="266"/>
      <c r="AO323" s="380" t="s">
        <v>194</v>
      </c>
      <c r="AP323" s="264"/>
      <c r="AQ323" s="315"/>
      <c r="AR323" s="316"/>
      <c r="AS323" s="318"/>
      <c r="AT323" s="904"/>
      <c r="AU323" s="904"/>
      <c r="AV323" s="904"/>
      <c r="AW323" s="807"/>
      <c r="AX323" s="806"/>
    </row>
    <row r="324" spans="1:50" ht="19.5" customHeight="1">
      <c r="A324" s="1095"/>
      <c r="B324" s="1096"/>
      <c r="C324" s="660"/>
      <c r="D324" s="661"/>
      <c r="E324" s="661"/>
      <c r="F324" s="661"/>
      <c r="G324" s="661"/>
      <c r="H324" s="661"/>
      <c r="I324" s="662"/>
      <c r="J324" s="319" t="s">
        <v>3</v>
      </c>
      <c r="K324" s="374" t="s">
        <v>33</v>
      </c>
      <c r="L324" s="266"/>
      <c r="M324" s="266"/>
      <c r="N324" s="264"/>
      <c r="O324" s="267"/>
      <c r="P324" s="315"/>
      <c r="Q324" s="316"/>
      <c r="R324" s="97"/>
      <c r="S324" s="948"/>
      <c r="T324" s="663"/>
      <c r="U324" s="664"/>
      <c r="V324" s="664"/>
      <c r="W324" s="664"/>
      <c r="X324" s="664"/>
      <c r="Y324" s="664"/>
      <c r="Z324" s="665"/>
      <c r="AA324" s="746" t="s">
        <v>3</v>
      </c>
      <c r="AB324" s="374" t="s">
        <v>33</v>
      </c>
      <c r="AC324" s="266"/>
      <c r="AD324" s="266"/>
      <c r="AE324" s="264"/>
      <c r="AF324" s="267"/>
      <c r="AG324" s="315"/>
      <c r="AH324" s="316"/>
      <c r="AI324" s="650"/>
      <c r="AJ324" s="1010"/>
      <c r="AK324" s="746" t="s">
        <v>3</v>
      </c>
      <c r="AL324" s="374" t="s">
        <v>33</v>
      </c>
      <c r="AM324" s="266"/>
      <c r="AN324" s="266"/>
      <c r="AO324" s="264"/>
      <c r="AP324" s="267"/>
      <c r="AQ324" s="315"/>
      <c r="AR324" s="316"/>
      <c r="AS324" s="318"/>
      <c r="AT324" s="904"/>
      <c r="AU324" s="904"/>
      <c r="AV324" s="904"/>
      <c r="AW324" s="807"/>
      <c r="AX324" s="806"/>
    </row>
    <row r="325" spans="1:50" ht="19.5" customHeight="1">
      <c r="A325" s="1095"/>
      <c r="B325" s="1096"/>
      <c r="C325" s="660"/>
      <c r="D325" s="661"/>
      <c r="E325" s="661"/>
      <c r="F325" s="661"/>
      <c r="G325" s="661"/>
      <c r="H325" s="661"/>
      <c r="I325" s="662"/>
      <c r="J325" s="387" t="s">
        <v>99</v>
      </c>
      <c r="K325" s="593"/>
      <c r="L325" s="265"/>
      <c r="M325" s="266"/>
      <c r="N325" s="264"/>
      <c r="O325" s="267"/>
      <c r="P325" s="267"/>
      <c r="Q325" s="268" t="str">
        <f>IF(ISNUMBER(Q326),"","必要項目が正しく選択されていません")</f>
        <v/>
      </c>
      <c r="R325" s="575"/>
      <c r="S325" s="948"/>
      <c r="T325" s="663"/>
      <c r="U325" s="664"/>
      <c r="V325" s="664"/>
      <c r="W325" s="664"/>
      <c r="X325" s="664"/>
      <c r="Y325" s="664"/>
      <c r="Z325" s="665"/>
      <c r="AA325" s="387" t="s">
        <v>235</v>
      </c>
      <c r="AB325" s="593"/>
      <c r="AC325" s="265"/>
      <c r="AD325" s="266"/>
      <c r="AE325" s="264"/>
      <c r="AF325" s="267"/>
      <c r="AG325" s="267"/>
      <c r="AH325" s="268" t="str">
        <f>IF(ISNUMBER(AH326),"","必要項目が正しく選択されていません")</f>
        <v/>
      </c>
      <c r="AI325" s="666"/>
      <c r="AJ325" s="1010"/>
      <c r="AK325" s="387" t="s">
        <v>99</v>
      </c>
      <c r="AL325" s="593"/>
      <c r="AM325" s="265"/>
      <c r="AN325" s="266"/>
      <c r="AO325" s="264"/>
      <c r="AP325" s="267"/>
      <c r="AQ325" s="267"/>
      <c r="AR325" s="268" t="str">
        <f>IF(ISNUMBER(AR326),"","必要項目が正しく選択されていません")</f>
        <v/>
      </c>
      <c r="AS325" s="518"/>
      <c r="AT325" s="904"/>
      <c r="AU325" s="904"/>
      <c r="AV325" s="904"/>
      <c r="AW325" s="807"/>
      <c r="AX325" s="806"/>
    </row>
    <row r="326" spans="1:50" ht="39.6" customHeight="1">
      <c r="A326" s="1095"/>
      <c r="B326" s="1096"/>
      <c r="C326" s="667"/>
      <c r="D326" s="668"/>
      <c r="E326" s="668"/>
      <c r="F326" s="668"/>
      <c r="G326" s="668"/>
      <c r="H326" s="668"/>
      <c r="I326" s="669"/>
      <c r="J326" s="319"/>
      <c r="K326" s="1102"/>
      <c r="L326" s="1102"/>
      <c r="M326" s="1102"/>
      <c r="N326" s="1102"/>
      <c r="O326" s="1102"/>
      <c r="P326" s="267"/>
      <c r="Q326" s="272">
        <f>_xlfn.IFS(J309="☑",1,AND(R311=0,R312=0,R317=0),1,R312=999,1,AND(R311=11,R312=0,R319=1,R322=1),3,AND(R311=11,R312=0,R319=1,R322=2),2,AND(R311=11,R312=0,R319=1,R322=3),1,AND(R311=11,R312=0,R319=2,R322=1),2,AND(R311=11,R312=0,R319=2,R322=2),3,AND(R311=11,R312=0,R319=2,R322=3),1,AND(R312=0,R317=11,R319=1,R322=1),3,AND(R312=0,R317=11,R319=1,R322=2),2,AND(R312=0,R317=11,R319=1,R322=3),1,AND(R312=0,R317=11,R319=2,R322=1),2,AND(R312=0,R317=11,R319=2,R322=2),2,AND(R312=0,R317=11,R319=2,R322=3),1,AND(R311=11,R312=11,R317=11,R319=1,R322=1),3,AND(R311=11,R312=11,R317=11,R319=1,R322=2),2,AND(R311=11,R312=11,R317=11,R319=1,R322=3),1,AND(R311=11,R312=11,R317=11,R319=2,R322=1),3,AND(R311=11,R312=11,R317=11,R319=2,R322=2),2,AND(R311=11,R312=11,R317=11,R319=2,R322=3),1,AND(R311=11,R312=12,R317=11,R319=1,R322=1),3,AND(R311=11,R312=12,R317=11,R319=1,R322=2),2,AND(R311=11,R312=12,R317=11,R319=1,R322=3),1,AND(R311=11,R312=12,R317=11,R319=2,R322=1),2,AND(R311=11,R312=12,R317=11,R319=2,R322=2),2,AND(R311=11,R312=12,R317=11,R319=2,R322=3),1,AND(R311=11,R312=12,R317=11,R319=1,R322=1),3,AND(R311=0,R312=11,R317=11,R319=1,R322=1),3,AND(R311=0,R312=11,R317=11,R319=1,R322=2),2,AND(R311=0,R312=11,R317=11,R319=1,R322=3),1,AND(R311=0,R312=11,R317=11,R319=2,R322=1),2,AND(R311=0,R312=11,R317=11,R319=2,R322=2),2,AND(R311=0,R312=11,R317=11,R319=2,R322=3),1,AND(R311=0,R312=12,R317=11,R319=1,R322=1),3,AND(R311=0,R312=12,R317=11,R319=1,R322=2),2,AND(R311=0,R312=12,R317=11,R319=1,R322=3),1,AND(R311=0,R312=12,R317=11,R319=2,R322=1),2,AND(R311=0,R312=12,R317=11,R319=2,R322=2),2,AND(R311=0,R312=12,R317=11,R319=2,R322=3),1,AND(R311=0,R312=11,R317=0,R319=1,R322=1),3,AND(R311=0,R312=11,R317=0,R319=1,R322=2),2,AND(R311=0,R312=11,R317=0,R319=1,R322=3),1,AND(R311=0,R312=11,R317=0,R319=2,R322=1),2,AND(R311=0,R312=11,R317=0,R319=2,R322=2),2,AND(R311=0,R312=11,R317=0,R319=2,R322=3),1,AND(R311=0,R312=12,R317=0,R319=1,R322=1),2,AND(R311=0,R312=12,R317=0,R319=1,R322=2),2,AND(R311=0,R312=12,R317=0,R319=1,R322=3),1,AND(R311=0,R312=12,R317=0,R319=2,R322=1),2,AND(R311=0,R312=12,R317=0,R319=2,R322=2),2,AND(R311=0,R312=12,R317=0,R319=2,R322=3),1,AND(R311=11,R312=11,R317=0,R319=1,R322=1),3,AND(R311=11,R312=11,R317=0,R319=1,R322=2),2,AND(R311=11,R312=11,R317=0,R319=1,R322=3),1,AND(R311=11,R312=11,R317=0,R319=2,R322=1),2,AND(R311=11,R312=11,R317=0,R319=2,R322=2),2,AND(R311=11,R312=11,R317=0,R319=2,R322=3),1,AND(R311=11,R312=12,R317=0,R319=1,R322=1),2,AND(R311=11,R312=12,R317=0,R319=1,R322=2),2,AND(R311=11,R312=12,R317=0,R319=1,R322=3),1,AND(R311=11,R312=12,R317=0,R319=2,R322=1),2,AND(R311=11,R312=12,R317=0,R319=2,R322=2),2,AND(R311=11,R312=12,R317=0,R319=2,R322=3),1)</f>
        <v>3</v>
      </c>
      <c r="R326" s="670"/>
      <c r="S326" s="948"/>
      <c r="T326" s="671"/>
      <c r="U326" s="672"/>
      <c r="V326" s="672"/>
      <c r="W326" s="672"/>
      <c r="X326" s="672"/>
      <c r="Y326" s="672"/>
      <c r="Z326" s="673"/>
      <c r="AA326" s="319"/>
      <c r="AB326" s="894"/>
      <c r="AC326" s="894"/>
      <c r="AD326" s="894"/>
      <c r="AE326" s="894"/>
      <c r="AF326" s="894"/>
      <c r="AG326" s="267"/>
      <c r="AH326" s="577">
        <f>_xlfn.IFS(AA308="☑",Q326,AA309="☑",1,AND(AI311=0,AI312=0,AI317=0),1,AI312=999,1,AND(AI311=11,AI312=0,AI319=1,AI322=1),3,AND(AI311=11,AI312=0,AI319=1,AI322=2),2,AND(AI311=11,AI312=0,AI319=1,AI322=3),1,AND(AI311=11,AI312=0,AI319=2,AI322=1),2,AND(AI311=11,AI312=0,AI319=2,AI322=2),3,AND(AI311=11,AI312=0,AI319=2,AI322=3),1,AND(AI312=0,AI317=11,AI319=1,AI322=1),3,AND(AI312=0,AI317=11,AI319=1,AI322=2),2,AND(AI312=0,AI317=11,AI319=1,AI322=3),1,AND(AI312=0,AI317=11,AI319=2,AI322=1),2,AND(AI312=0,AI317=11,AI319=2,AI322=2),2,AND(AI312=0,AI317=11,AI319=2,AI322=3),1,AND(AI311=11,AI312=11,AI317=11,AI319=1,AI322=1),3,AND(AI311=11,AI312=11,AI317=11,AI319=1,AI322=2),2,AND(AI311=11,AI312=11,AI317=11,AI319=1,AI322=3),1,AND(AI311=11,AI312=11,AI317=11,AI319=2,AI322=1),3,AND(AI311=11,AI312=11,AI317=11,AI319=2,AI322=2),2,AND(AI311=11,AI312=11,AI317=11,AI319=2,AI322=3),1,AND(AI311=11,AI312=12,AI317=11,AI319=1,AI322=1),3,AND(AI311=11,AI312=12,AI317=11,AI319=1,AI322=2),2,AND(AI311=11,AI312=12,AI317=11,AI319=1,AI322=3),1,AND(AI311=11,AI312=12,AI317=11,AI319=2,AI322=1),2,AND(AI311=11,AI312=12,AI317=11,AI319=2,AI322=2),2,AND(AI311=11,AI312=12,AI317=11,AI319=2,AI322=3),1,AND(AI311=11,AI312=12,AI317=11,AI319=1,AI322=1),3,AND(AI311=0,AI312=11,AI317=11,AI319=1,AI322=1),3,AND(AI311=0,AI312=11,AI317=11,AI319=1,AI322=2),2,AND(AI311=0,AI312=11,AI317=11,AI319=1,AI322=3),1,AND(AI311=0,AI312=11,AI317=11,AI319=2,AI322=1),2,AND(AI311=0,AI312=11,AI317=11,AI319=2,AI322=2),2,AND(AI311=0,AI312=11,AI317=11,AI319=2,AI322=3),1,AND(AI311=0,AI312=12,AI317=11,AI319=1,AI322=1),3,AND(AI311=0,AI312=12,AI317=11,AI319=1,AI322=2),2,AND(AI311=0,AI312=12,AI317=11,AI319=1,AI322=3),1,AND(AI311=0,AI312=12,AI317=11,AI319=2,AI322=1),2,AND(AI311=0,AI312=12,AI317=11,AI319=2,AI322=2),2,AND(AI311=0,AI312=12,AI317=11,AI319=2,AI322=3),1,AND(AI311=0,AI312=11,AI317=0,AI319=1,AI322=1),3,AND(AI311=0,AI312=11,AI317=0,AI319=1,AI322=2),2,AND(AI311=0,AI312=11,AI317=0,AI319=1,AI322=3),1,AND(AI311=0,AI312=11,AI317=0,AI319=2,AI322=1),2,AND(AI311=0,AI312=11,AI317=0,AI319=2,AI322=2),2,AND(AI311=0,AI312=11,AI317=0,AI319=2,AI322=3),1,AND(AI311=0,AI312=12,AI317=0,AI319=1,AI322=1),2,AND(AI311=0,AI312=12,AI317=0,AI319=1,AI322=2),2,AND(AI311=0,AI312=12,AI317=0,AI319=1,AI322=3),1,AND(AI311=0,AI312=12,AI317=0,AI319=2,AI322=1),2,AND(AI311=0,AI312=12,AI317=0,AI319=2,AI322=2),2,AND(AI311=0,AI312=12,AI317=0,AI319=2,AI322=3),1,AND(AI311=11,AI312=11,AI317=0,AI319=1,AI322=1),3,AND(AI311=11,AI312=11,AI317=0,AI319=1,AI322=2),2,AND(AI311=11,AI312=11,AI317=0,AI319=1,AI322=3),1,AND(AI311=11,AI312=11,AI317=0,AI319=2,AI322=1),2,AND(AI311=11,AI312=11,AI317=0,AI319=2,AI322=2),2,AND(AI311=11,AI312=11,AI317=0,AI319=2,AI322=3),1,AND(AI311=11,AI312=12,AI317=0,AI319=1,AI322=1),2,AND(AI311=11,AI312=12,AI317=0,AI319=1,AI322=2),2,AND(AI311=11,AI312=12,AI317=0,AI319=1,AI322=3),1,AND(AI311=11,AI312=12,AI317=0,AI319=2,AI322=1),2,AND(AI311=11,AI312=12,AI317=0,AI319=2,AI322=2),2,AND(AI311=11,AI312=12,AI317=0,AI319=2,AI322=3),1)</f>
        <v>3</v>
      </c>
      <c r="AI326" s="670"/>
      <c r="AJ326" s="1010"/>
      <c r="AK326" s="319"/>
      <c r="AL326" s="821"/>
      <c r="AM326" s="821"/>
      <c r="AN326" s="821"/>
      <c r="AO326" s="821"/>
      <c r="AP326" s="821"/>
      <c r="AQ326" s="267"/>
      <c r="AR326" s="272">
        <f>_xlfn.IFS(AK308="☑",Q326,AN308="☑",AH326,AK309="☑",1,AND(AS311=0,AS312=0,AS317=0),1,AS312=999,1,AND(AS311=11,AS312=0,AS319=1,AS322=1),3,AND(AS311=11,AS312=0,AS319=1,AS322=2),2,AND(AS311=11,AS312=0,AS319=1,AS322=3),1,AND(AS311=11,AS312=0,AS319=2,AS322=1),2,AND(AS311=11,AS312=0,AS319=2,AS322=2),3,AND(AS311=11,AS312=0,AS319=2,AS322=3),1,AND(AS312=0,AS317=11,AS319=1,AS322=1),3,AND(AS312=0,AS317=11,AS319=1,AS322=2),2,AND(AS312=0,AS317=11,AS319=1,AS322=3),1,AND(AS312=0,AS317=11,AS319=2,AS322=1),2,AND(AS312=0,AS317=11,AS319=2,AS322=2),2,AND(AS312=0,AS317=11,AS319=2,AS322=3),1,AND(AS311=11,AS312=11,AS317=11,AS319=1,AS322=1),3,AND(AS311=11,AS312=11,AS317=11,AS319=1,AS322=2),2,AND(AS311=11,AS312=11,AS317=11,AS319=1,AS322=3),1,AND(AS311=11,AS312=11,AS317=11,AS319=2,AS322=1),3,AND(AS311=11,AS312=11,AS317=11,AS319=2,AS322=2),2,AND(AS311=11,AS312=11,AS317=11,AS319=2,AS322=3),1,AND(AS311=11,AS312=12,AS317=11,AS319=1,AS322=1),3,AND(AS311=11,AS312=12,AS317=11,AS319=1,AS322=2),2,AND(AS311=11,AS312=12,AS317=11,AS319=1,AS322=3),1,AND(AS311=11,AS312=12,AS317=11,AS319=2,AS322=1),2,AND(AS311=11,AS312=12,AS317=11,AS319=2,AS322=2),2,AND(AS311=11,AS312=12,AS317=11,AS319=2,AS322=3),1,AND(AS311=11,AS312=12,AS317=11,AS319=1,AS322=1),3,AND(AS311=0,AS312=11,AS317=11,AS319=1,AS322=1),3,AND(AS311=0,AS312=11,AS317=11,AS319=1,AS322=2),2,AND(AS311=0,AS312=11,AS317=11,AS319=1,AS322=3),1,AND(AS311=0,AS312=11,AS317=11,AS319=2,AS322=1),2,AND(AS311=0,AS312=11,AS317=11,AS319=2,AS322=2),2,AND(AS311=0,AS312=11,AS317=11,AS319=2,AS322=3),1,AND(AS311=0,AS312=12,AS317=11,AS319=1,AS322=1),3,AND(AS311=0,AS312=12,AS317=11,AS319=1,AS322=2),2,AND(AS311=0,AS312=12,AS317=11,AS319=1,AS322=3),1,AND(AS311=0,AS312=12,AS317=11,AS319=2,AS322=1),2,AND(AS311=0,AS312=12,AS317=11,AS319=2,AS322=2),2,AND(AS311=0,AS312=12,AS317=11,AS319=2,AS322=3),1,AND(AS311=0,AS312=11,AS317=0,AS319=1,AS322=1),3,AND(AS311=0,AS312=11,AS317=0,AS319=1,AS322=2),2,AND(AS311=0,AS312=11,AS317=0,AS319=1,AS322=3),1,AND(AS311=0,AS312=11,AS317=0,AS319=2,AS322=1),2,AND(AS311=0,AS312=11,AS317=0,AS319=2,AS322=2),2,AND(AS311=0,AS312=11,AS317=0,AS319=2,AS322=3),1,AND(AS311=0,AS312=12,AS317=0,AS319=1,AS322=1),2,AND(AS311=0,AS312=12,AS317=0,AS319=1,AS322=2),2,AND(AS311=0,AS312=12,AS317=0,AS319=1,AS322=3),1,AND(AS311=0,AS312=12,AS317=0,AS319=2,AS322=1),2,AND(AS311=0,AS312=12,AS317=0,AS319=2,AS322=2),2,AND(AS311=0,AS312=12,AS317=0,AS319=2,AS322=3),1,AND(AS311=11,AS312=11,AS317=0,AS319=1,AS322=1),3,AND(AS311=11,AS312=11,AS317=0,AS319=1,AS322=2),2,AND(AS311=11,AS312=11,AS317=0,AS319=1,AS322=3),1,AND(AS311=11,AS312=11,AS317=0,AS319=2,AS322=1),2,AND(AS311=11,AS312=11,AS317=0,AS319=2,AS322=2),2,AND(AS311=11,AS312=11,AS317=0,AS319=2,AS322=3),1,AND(AS311=11,AS312=12,AS317=0,AS319=1,AS322=1),2,AND(AS311=11,AS312=12,AS317=0,AS319=1,AS322=2),2,AND(AS311=11,AS312=12,AS317=0,AS319=1,AS322=3),1,AND(AS311=11,AS312=12,AS317=0,AS319=2,AS322=1),2,AND(AS311=11,AS312=12,AS317=0,AS319=2,AS322=2),2,AND(AS311=11,AS312=12,AS317=0,AS319=2,AS322=3),1)</f>
        <v>3</v>
      </c>
      <c r="AS326" s="519"/>
      <c r="AT326" s="904"/>
      <c r="AU326" s="904"/>
      <c r="AV326" s="904"/>
      <c r="AW326" s="807"/>
      <c r="AX326" s="806"/>
    </row>
    <row r="327" spans="1:50" ht="16.5" customHeight="1">
      <c r="A327" s="1095"/>
      <c r="B327" s="1096"/>
      <c r="C327" s="667"/>
      <c r="D327" s="668"/>
      <c r="E327" s="668"/>
      <c r="F327" s="668"/>
      <c r="G327" s="668"/>
      <c r="H327" s="668"/>
      <c r="I327" s="669"/>
      <c r="J327" s="319"/>
      <c r="K327" s="619"/>
      <c r="L327" s="620"/>
      <c r="M327" s="320"/>
      <c r="N327" s="320"/>
      <c r="O327" s="320"/>
      <c r="P327" s="320"/>
      <c r="Q327" s="622" t="s">
        <v>1</v>
      </c>
      <c r="R327" s="674"/>
      <c r="S327" s="949"/>
      <c r="T327" s="671"/>
      <c r="U327" s="672"/>
      <c r="V327" s="672"/>
      <c r="W327" s="672"/>
      <c r="X327" s="672"/>
      <c r="Y327" s="672"/>
      <c r="Z327" s="673"/>
      <c r="AA327" s="319"/>
      <c r="AB327" s="619"/>
      <c r="AC327" s="620"/>
      <c r="AD327" s="320"/>
      <c r="AE327" s="320"/>
      <c r="AF327" s="320"/>
      <c r="AG327" s="320"/>
      <c r="AH327" s="621" t="s">
        <v>1</v>
      </c>
      <c r="AI327" s="674"/>
      <c r="AJ327" s="1011"/>
      <c r="AK327" s="319"/>
      <c r="AL327" s="619"/>
      <c r="AM327" s="620"/>
      <c r="AN327" s="320"/>
      <c r="AO327" s="320"/>
      <c r="AP327" s="320"/>
      <c r="AQ327" s="320"/>
      <c r="AR327" s="622" t="s">
        <v>1</v>
      </c>
      <c r="AS327" s="415"/>
      <c r="AT327" s="905"/>
      <c r="AU327" s="905"/>
      <c r="AV327" s="905"/>
      <c r="AW327" s="581"/>
      <c r="AX327" s="582"/>
    </row>
    <row r="328" spans="1:50" ht="29.25" customHeight="1">
      <c r="A328" s="675"/>
      <c r="B328" s="1084" t="s">
        <v>87</v>
      </c>
      <c r="C328" s="1082" t="s">
        <v>256</v>
      </c>
      <c r="D328" s="1097"/>
      <c r="E328" s="1097"/>
      <c r="F328" s="1097"/>
      <c r="G328" s="1097"/>
      <c r="H328" s="1097"/>
      <c r="I328" s="1098"/>
      <c r="J328" s="550"/>
      <c r="K328" s="550"/>
      <c r="L328" s="452"/>
      <c r="M328" s="452"/>
      <c r="N328" s="452"/>
      <c r="O328" s="452"/>
      <c r="P328" s="452"/>
      <c r="Q328" s="525"/>
      <c r="R328" s="625"/>
      <c r="S328" s="947" t="s">
        <v>87</v>
      </c>
      <c r="T328" s="918" t="s">
        <v>35</v>
      </c>
      <c r="U328" s="968"/>
      <c r="V328" s="968"/>
      <c r="W328" s="968"/>
      <c r="X328" s="968"/>
      <c r="Y328" s="968"/>
      <c r="Z328" s="969"/>
      <c r="AA328" s="757" t="s">
        <v>2</v>
      </c>
      <c r="AB328" s="223" t="s">
        <v>195</v>
      </c>
      <c r="AC328" s="224"/>
      <c r="AD328" s="224"/>
      <c r="AE328" s="224"/>
      <c r="AF328" s="224"/>
      <c r="AG328" s="224"/>
      <c r="AH328" s="551"/>
      <c r="AI328" s="626"/>
      <c r="AJ328" s="841" t="s">
        <v>299</v>
      </c>
      <c r="AK328" s="777" t="s">
        <v>3</v>
      </c>
      <c r="AL328" s="676" t="s">
        <v>195</v>
      </c>
      <c r="AM328" s="284"/>
      <c r="AN328" s="778" t="s">
        <v>2</v>
      </c>
      <c r="AO328" s="677" t="s">
        <v>221</v>
      </c>
      <c r="AP328" s="452"/>
      <c r="AQ328" s="452"/>
      <c r="AR328" s="525"/>
      <c r="AS328" s="626"/>
      <c r="AT328" s="678"/>
      <c r="AU328" s="678"/>
      <c r="AV328" s="679"/>
      <c r="AW328" s="680"/>
      <c r="AX328" s="681"/>
    </row>
    <row r="329" spans="1:50" ht="29.25" customHeight="1">
      <c r="A329" s="1095" t="s">
        <v>21</v>
      </c>
      <c r="B329" s="973"/>
      <c r="C329" s="1099"/>
      <c r="D329" s="1099"/>
      <c r="E329" s="1099"/>
      <c r="F329" s="1099"/>
      <c r="G329" s="1099"/>
      <c r="H329" s="1099"/>
      <c r="I329" s="1100"/>
      <c r="J329" s="750" t="s">
        <v>3</v>
      </c>
      <c r="K329" s="588" t="str">
        <f>IF(K13="銀の認定【新規】","取組無し、または添付資料無し（初回のみ　※添付資料ない場合は採点対象外）","取組無し")</f>
        <v>取組無し</v>
      </c>
      <c r="L329" s="589"/>
      <c r="M329" s="611"/>
      <c r="N329" s="179"/>
      <c r="O329" s="179"/>
      <c r="P329" s="179"/>
      <c r="Q329" s="682"/>
      <c r="R329" s="683"/>
      <c r="S329" s="940"/>
      <c r="T329" s="970"/>
      <c r="U329" s="970"/>
      <c r="V329" s="970"/>
      <c r="W329" s="970"/>
      <c r="X329" s="970"/>
      <c r="Y329" s="970"/>
      <c r="Z329" s="971"/>
      <c r="AA329" s="750" t="s">
        <v>3</v>
      </c>
      <c r="AB329" s="588" t="str">
        <f>IF(K13="銀の認定【新規】","取組無し、または添付資料無し（初回のみ　※添付資料ない場合は採点対象外）","取組無し")</f>
        <v>取組無し</v>
      </c>
      <c r="AC329" s="589"/>
      <c r="AD329" s="611"/>
      <c r="AE329" s="179"/>
      <c r="AF329" s="179"/>
      <c r="AG329" s="179"/>
      <c r="AH329" s="682"/>
      <c r="AI329" s="684"/>
      <c r="AJ329" s="1008"/>
      <c r="AK329" s="771" t="s">
        <v>3</v>
      </c>
      <c r="AL329" s="588" t="str">
        <f>IF(K13="銀の認定【新規】","取組無し、または添付資料無し（初回のみ　※添付資料ない場合は採点対象外）","取組無し")</f>
        <v>取組無し</v>
      </c>
      <c r="AM329" s="589"/>
      <c r="AN329" s="611"/>
      <c r="AO329" s="179"/>
      <c r="AP329" s="179"/>
      <c r="AQ329" s="179"/>
      <c r="AR329" s="682"/>
      <c r="AS329" s="684"/>
      <c r="AT329" s="904">
        <f>Q348</f>
        <v>3</v>
      </c>
      <c r="AU329" s="904">
        <f>AH348</f>
        <v>3</v>
      </c>
      <c r="AV329" s="904">
        <f>AR348</f>
        <v>3</v>
      </c>
      <c r="AW329" s="816" t="s">
        <v>422</v>
      </c>
      <c r="AX329" s="817"/>
    </row>
    <row r="330" spans="1:50" ht="19.5" customHeight="1">
      <c r="A330" s="1095"/>
      <c r="B330" s="973"/>
      <c r="C330" s="1099"/>
      <c r="D330" s="1099"/>
      <c r="E330" s="1099"/>
      <c r="F330" s="1099"/>
      <c r="G330" s="1099"/>
      <c r="H330" s="1099"/>
      <c r="I330" s="1100"/>
      <c r="J330" s="848" t="s">
        <v>97</v>
      </c>
      <c r="K330" s="835"/>
      <c r="L330" s="835"/>
      <c r="N330" s="315"/>
      <c r="O330" s="315"/>
      <c r="P330" s="315"/>
      <c r="Q330" s="316"/>
      <c r="R330" s="683"/>
      <c r="S330" s="940"/>
      <c r="T330" s="970"/>
      <c r="U330" s="970"/>
      <c r="V330" s="970"/>
      <c r="W330" s="970"/>
      <c r="X330" s="970"/>
      <c r="Y330" s="970"/>
      <c r="Z330" s="971"/>
      <c r="AA330" s="848" t="s">
        <v>97</v>
      </c>
      <c r="AB330" s="835"/>
      <c r="AC330" s="835"/>
      <c r="AD330" s="90"/>
      <c r="AE330" s="315"/>
      <c r="AF330" s="315"/>
      <c r="AG330" s="315"/>
      <c r="AH330" s="316"/>
      <c r="AI330" s="684"/>
      <c r="AJ330" s="1008"/>
      <c r="AK330" s="835" t="s">
        <v>97</v>
      </c>
      <c r="AL330" s="835"/>
      <c r="AM330" s="835"/>
      <c r="AN330" s="90"/>
      <c r="AO330" s="315"/>
      <c r="AP330" s="315"/>
      <c r="AQ330" s="315"/>
      <c r="AR330" s="316"/>
      <c r="AS330" s="684"/>
      <c r="AT330" s="904"/>
      <c r="AU330" s="904"/>
      <c r="AV330" s="904"/>
      <c r="AW330" s="809"/>
      <c r="AX330" s="810"/>
    </row>
    <row r="331" spans="1:50" ht="19.5" customHeight="1">
      <c r="A331" s="1095"/>
      <c r="B331" s="973"/>
      <c r="C331" s="1099"/>
      <c r="D331" s="1099"/>
      <c r="E331" s="1099"/>
      <c r="F331" s="1099"/>
      <c r="G331" s="1099"/>
      <c r="H331" s="1099"/>
      <c r="I331" s="1100"/>
      <c r="J331" s="744" t="s">
        <v>2</v>
      </c>
      <c r="K331" s="240" t="s">
        <v>117</v>
      </c>
      <c r="L331" s="240"/>
      <c r="N331" s="315"/>
      <c r="O331" s="315"/>
      <c r="P331" s="315"/>
      <c r="Q331" s="685"/>
      <c r="R331" s="437">
        <f>_xlfn.IFS(J331="□",0,AND(J331="☑",K333="□",K334="□",K335="□",K336="□",K337="☑",K338="□"),99,J331="☑",11)</f>
        <v>11</v>
      </c>
      <c r="S331" s="940"/>
      <c r="T331" s="970"/>
      <c r="U331" s="970"/>
      <c r="V331" s="970"/>
      <c r="W331" s="970"/>
      <c r="X331" s="970"/>
      <c r="Y331" s="970"/>
      <c r="Z331" s="971"/>
      <c r="AA331" s="744" t="s">
        <v>3</v>
      </c>
      <c r="AB331" s="240" t="s">
        <v>117</v>
      </c>
      <c r="AC331" s="240"/>
      <c r="AD331" s="90"/>
      <c r="AE331" s="315"/>
      <c r="AF331" s="315"/>
      <c r="AG331" s="315"/>
      <c r="AH331" s="685"/>
      <c r="AI331" s="360">
        <f>_xlfn.IFS(AA331="□",0,AND(AA331="☑",AB333="□",AB334="□",AB335="□",AB336="□",AB337="☑",AB338="□"),99,AA331="☑",11)</f>
        <v>0</v>
      </c>
      <c r="AJ331" s="1008"/>
      <c r="AK331" s="746" t="s">
        <v>3</v>
      </c>
      <c r="AL331" s="240" t="s">
        <v>117</v>
      </c>
      <c r="AM331" s="240"/>
      <c r="AN331" s="90"/>
      <c r="AO331" s="315"/>
      <c r="AP331" s="315"/>
      <c r="AQ331" s="315"/>
      <c r="AR331" s="685"/>
      <c r="AS331" s="360">
        <f>_xlfn.IFS(AK331="□",0,AND(AK331="☑",AL333="□",AL334="□",AL335="□",AL336="□",AL337="☑",AL338="□"),99,AK331="☑",11)</f>
        <v>0</v>
      </c>
      <c r="AT331" s="904"/>
      <c r="AU331" s="904"/>
      <c r="AV331" s="904"/>
      <c r="AW331" s="811"/>
      <c r="AX331" s="812"/>
    </row>
    <row r="332" spans="1:50" ht="19.5" customHeight="1">
      <c r="A332" s="1095"/>
      <c r="B332" s="973"/>
      <c r="C332" s="1099"/>
      <c r="D332" s="1099"/>
      <c r="E332" s="1099"/>
      <c r="F332" s="1099"/>
      <c r="G332" s="1099"/>
      <c r="H332" s="1099"/>
      <c r="I332" s="1100"/>
      <c r="J332" s="686"/>
      <c r="K332" s="421" t="s">
        <v>122</v>
      </c>
      <c r="L332" s="240"/>
      <c r="N332" s="315"/>
      <c r="O332" s="422"/>
      <c r="P332" s="315"/>
      <c r="Q332" s="316"/>
      <c r="R332" s="683"/>
      <c r="S332" s="940"/>
      <c r="T332" s="970"/>
      <c r="U332" s="970"/>
      <c r="V332" s="970"/>
      <c r="W332" s="970"/>
      <c r="X332" s="970"/>
      <c r="Y332" s="970"/>
      <c r="Z332" s="971"/>
      <c r="AA332" s="686"/>
      <c r="AB332" s="421" t="s">
        <v>122</v>
      </c>
      <c r="AC332" s="240"/>
      <c r="AD332" s="90"/>
      <c r="AE332" s="315"/>
      <c r="AF332" s="422"/>
      <c r="AG332" s="315"/>
      <c r="AH332" s="316"/>
      <c r="AI332" s="684"/>
      <c r="AJ332" s="1008"/>
      <c r="AK332" s="687"/>
      <c r="AL332" s="421" t="s">
        <v>122</v>
      </c>
      <c r="AM332" s="240"/>
      <c r="AN332" s="90"/>
      <c r="AO332" s="315"/>
      <c r="AP332" s="422"/>
      <c r="AQ332" s="315"/>
      <c r="AR332" s="316"/>
      <c r="AS332" s="684"/>
      <c r="AT332" s="904"/>
      <c r="AU332" s="904"/>
      <c r="AV332" s="904"/>
      <c r="AW332" s="811"/>
      <c r="AX332" s="812"/>
    </row>
    <row r="333" spans="1:50" ht="19.5" customHeight="1">
      <c r="A333" s="1095"/>
      <c r="B333" s="973"/>
      <c r="C333" s="1099"/>
      <c r="D333" s="1099"/>
      <c r="E333" s="1099"/>
      <c r="F333" s="1099"/>
      <c r="G333" s="1099"/>
      <c r="H333" s="1099"/>
      <c r="I333" s="1100"/>
      <c r="J333" s="686"/>
      <c r="K333" s="746" t="s">
        <v>3</v>
      </c>
      <c r="L333" s="355" t="s">
        <v>160</v>
      </c>
      <c r="M333" s="315"/>
      <c r="N333" s="315"/>
      <c r="O333" s="315"/>
      <c r="P333" s="315"/>
      <c r="Q333" s="316"/>
      <c r="R333" s="683"/>
      <c r="S333" s="940"/>
      <c r="T333" s="970"/>
      <c r="U333" s="970"/>
      <c r="V333" s="970"/>
      <c r="W333" s="970"/>
      <c r="X333" s="970"/>
      <c r="Y333" s="970"/>
      <c r="Z333" s="971"/>
      <c r="AA333" s="686"/>
      <c r="AB333" s="746" t="s">
        <v>3</v>
      </c>
      <c r="AC333" s="355" t="s">
        <v>160</v>
      </c>
      <c r="AD333" s="315"/>
      <c r="AE333" s="315"/>
      <c r="AF333" s="315"/>
      <c r="AG333" s="315"/>
      <c r="AH333" s="316"/>
      <c r="AI333" s="684"/>
      <c r="AJ333" s="1008"/>
      <c r="AK333" s="687"/>
      <c r="AL333" s="746" t="s">
        <v>3</v>
      </c>
      <c r="AM333" s="355" t="s">
        <v>160</v>
      </c>
      <c r="AN333" s="315"/>
      <c r="AO333" s="315"/>
      <c r="AP333" s="315"/>
      <c r="AQ333" s="315"/>
      <c r="AR333" s="316"/>
      <c r="AS333" s="684"/>
      <c r="AT333" s="904"/>
      <c r="AU333" s="904"/>
      <c r="AV333" s="904"/>
      <c r="AW333" s="811"/>
      <c r="AX333" s="812"/>
    </row>
    <row r="334" spans="1:50" ht="19.5" customHeight="1">
      <c r="A334" s="1095"/>
      <c r="B334" s="973"/>
      <c r="C334" s="369"/>
      <c r="D334" s="369"/>
      <c r="E334" s="369"/>
      <c r="F334" s="369"/>
      <c r="G334" s="369"/>
      <c r="H334" s="369"/>
      <c r="I334" s="425"/>
      <c r="J334" s="686"/>
      <c r="K334" s="746" t="s">
        <v>3</v>
      </c>
      <c r="L334" s="355" t="s">
        <v>161</v>
      </c>
      <c r="M334" s="315"/>
      <c r="N334" s="315"/>
      <c r="O334" s="315"/>
      <c r="P334" s="315"/>
      <c r="Q334" s="316"/>
      <c r="R334" s="683"/>
      <c r="S334" s="940"/>
      <c r="T334" s="372"/>
      <c r="U334" s="372"/>
      <c r="V334" s="372"/>
      <c r="W334" s="372"/>
      <c r="X334" s="372"/>
      <c r="Y334" s="372"/>
      <c r="Z334" s="426"/>
      <c r="AA334" s="686"/>
      <c r="AB334" s="746" t="s">
        <v>3</v>
      </c>
      <c r="AC334" s="355" t="s">
        <v>161</v>
      </c>
      <c r="AD334" s="315"/>
      <c r="AE334" s="315"/>
      <c r="AF334" s="315"/>
      <c r="AG334" s="315"/>
      <c r="AH334" s="316"/>
      <c r="AI334" s="684"/>
      <c r="AJ334" s="1008"/>
      <c r="AK334" s="687"/>
      <c r="AL334" s="746" t="s">
        <v>3</v>
      </c>
      <c r="AM334" s="355" t="s">
        <v>161</v>
      </c>
      <c r="AN334" s="315"/>
      <c r="AO334" s="315"/>
      <c r="AP334" s="315"/>
      <c r="AQ334" s="315"/>
      <c r="AR334" s="316"/>
      <c r="AS334" s="684"/>
      <c r="AT334" s="904"/>
      <c r="AU334" s="904"/>
      <c r="AV334" s="904"/>
      <c r="AW334" s="811"/>
      <c r="AX334" s="812"/>
    </row>
    <row r="335" spans="1:50" ht="19.5" customHeight="1">
      <c r="A335" s="1095"/>
      <c r="B335" s="973"/>
      <c r="C335" s="369"/>
      <c r="D335" s="923" t="s">
        <v>190</v>
      </c>
      <c r="E335" s="924"/>
      <c r="F335" s="924"/>
      <c r="G335" s="924"/>
      <c r="H335" s="925"/>
      <c r="I335" s="425"/>
      <c r="J335" s="686"/>
      <c r="K335" s="746" t="s">
        <v>3</v>
      </c>
      <c r="L335" s="355" t="s">
        <v>130</v>
      </c>
      <c r="N335" s="315"/>
      <c r="O335" s="315"/>
      <c r="P335" s="315"/>
      <c r="Q335" s="316"/>
      <c r="R335" s="683"/>
      <c r="S335" s="940"/>
      <c r="T335" s="372"/>
      <c r="U335" s="923" t="s">
        <v>190</v>
      </c>
      <c r="V335" s="924"/>
      <c r="W335" s="924"/>
      <c r="X335" s="924"/>
      <c r="Y335" s="925"/>
      <c r="Z335" s="426"/>
      <c r="AA335" s="686"/>
      <c r="AB335" s="746" t="s">
        <v>3</v>
      </c>
      <c r="AC335" s="355" t="s">
        <v>130</v>
      </c>
      <c r="AD335" s="90"/>
      <c r="AE335" s="315"/>
      <c r="AF335" s="315"/>
      <c r="AG335" s="315"/>
      <c r="AH335" s="316"/>
      <c r="AI335" s="684"/>
      <c r="AJ335" s="1008"/>
      <c r="AK335" s="687"/>
      <c r="AL335" s="746" t="s">
        <v>3</v>
      </c>
      <c r="AM335" s="355" t="s">
        <v>130</v>
      </c>
      <c r="AN335" s="90"/>
      <c r="AO335" s="315"/>
      <c r="AP335" s="315"/>
      <c r="AQ335" s="315"/>
      <c r="AR335" s="316"/>
      <c r="AS335" s="684"/>
      <c r="AT335" s="904"/>
      <c r="AU335" s="904"/>
      <c r="AV335" s="904"/>
      <c r="AW335" s="571"/>
      <c r="AX335" s="572"/>
    </row>
    <row r="336" spans="1:50" ht="19.5" customHeight="1">
      <c r="A336" s="1095"/>
      <c r="B336" s="973"/>
      <c r="C336" s="438"/>
      <c r="D336" s="926"/>
      <c r="E336" s="927"/>
      <c r="F336" s="927"/>
      <c r="G336" s="927"/>
      <c r="H336" s="928"/>
      <c r="I336" s="369"/>
      <c r="J336" s="686"/>
      <c r="K336" s="746" t="s">
        <v>3</v>
      </c>
      <c r="L336" s="355" t="s">
        <v>129</v>
      </c>
      <c r="M336" s="429"/>
      <c r="N336" s="315"/>
      <c r="O336" s="315"/>
      <c r="P336" s="315"/>
      <c r="Q336" s="316"/>
      <c r="R336" s="683"/>
      <c r="S336" s="940"/>
      <c r="T336" s="439"/>
      <c r="U336" s="926"/>
      <c r="V336" s="927"/>
      <c r="W336" s="927"/>
      <c r="X336" s="927"/>
      <c r="Y336" s="928"/>
      <c r="Z336" s="372"/>
      <c r="AA336" s="686"/>
      <c r="AB336" s="746" t="s">
        <v>3</v>
      </c>
      <c r="AC336" s="355" t="s">
        <v>129</v>
      </c>
      <c r="AD336" s="429"/>
      <c r="AE336" s="315"/>
      <c r="AF336" s="315"/>
      <c r="AG336" s="315"/>
      <c r="AH336" s="316"/>
      <c r="AI336" s="684"/>
      <c r="AJ336" s="1008"/>
      <c r="AK336" s="687"/>
      <c r="AL336" s="746" t="s">
        <v>3</v>
      </c>
      <c r="AM336" s="355" t="s">
        <v>129</v>
      </c>
      <c r="AN336" s="429"/>
      <c r="AO336" s="315"/>
      <c r="AP336" s="315"/>
      <c r="AQ336" s="315"/>
      <c r="AR336" s="316"/>
      <c r="AS336" s="684"/>
      <c r="AT336" s="904"/>
      <c r="AU336" s="904"/>
      <c r="AV336" s="904"/>
      <c r="AW336" s="802"/>
      <c r="AX336" s="803"/>
    </row>
    <row r="337" spans="1:50" ht="19.5" customHeight="1">
      <c r="A337" s="1095"/>
      <c r="B337" s="973"/>
      <c r="C337" s="379"/>
      <c r="D337" s="883" t="s">
        <v>185</v>
      </c>
      <c r="E337" s="908"/>
      <c r="F337" s="908"/>
      <c r="G337" s="908"/>
      <c r="H337" s="909"/>
      <c r="I337" s="369"/>
      <c r="J337" s="686"/>
      <c r="K337" s="746" t="s">
        <v>3</v>
      </c>
      <c r="L337" s="355" t="s">
        <v>162</v>
      </c>
      <c r="M337" s="429"/>
      <c r="N337" s="315"/>
      <c r="O337" s="688"/>
      <c r="P337" s="689">
        <f>IF(AND(K333="□",K335="□",K336="□",K337="☑",K338="□"),99,IF(AND(K333="☑",K335="☑",K336="☑",K337="□",K338="☑"),999,0))</f>
        <v>0</v>
      </c>
      <c r="Q337" s="690"/>
      <c r="R337" s="683"/>
      <c r="S337" s="940"/>
      <c r="T337" s="382"/>
      <c r="U337" s="883" t="s">
        <v>185</v>
      </c>
      <c r="V337" s="908"/>
      <c r="W337" s="908"/>
      <c r="X337" s="908"/>
      <c r="Y337" s="909"/>
      <c r="Z337" s="372"/>
      <c r="AA337" s="686"/>
      <c r="AB337" s="746" t="s">
        <v>3</v>
      </c>
      <c r="AC337" s="355" t="s">
        <v>162</v>
      </c>
      <c r="AD337" s="429"/>
      <c r="AE337" s="315"/>
      <c r="AF337" s="688"/>
      <c r="AG337" s="689"/>
      <c r="AH337" s="690"/>
      <c r="AI337" s="684"/>
      <c r="AJ337" s="1008"/>
      <c r="AK337" s="687"/>
      <c r="AL337" s="746" t="s">
        <v>3</v>
      </c>
      <c r="AM337" s="355" t="s">
        <v>162</v>
      </c>
      <c r="AN337" s="429"/>
      <c r="AO337" s="315"/>
      <c r="AP337" s="688"/>
      <c r="AQ337" s="689">
        <f>IF(AND(AL333="□",AL335="□",AL336="□",AL337="☑",AL338="□"),99,IF(AND(AL333="☑",AL335="☑",AL336="☑",AL337="□",AL338="☑"),999,0))</f>
        <v>0</v>
      </c>
      <c r="AR337" s="690"/>
      <c r="AS337" s="684"/>
      <c r="AT337" s="904"/>
      <c r="AU337" s="904"/>
      <c r="AV337" s="904"/>
      <c r="AW337" s="804"/>
      <c r="AX337" s="803"/>
    </row>
    <row r="338" spans="1:50" ht="19.5" customHeight="1">
      <c r="A338" s="1095"/>
      <c r="B338" s="973"/>
      <c r="C338" s="383"/>
      <c r="D338" s="910"/>
      <c r="E338" s="911"/>
      <c r="F338" s="911"/>
      <c r="G338" s="911"/>
      <c r="H338" s="912"/>
      <c r="I338" s="369"/>
      <c r="J338" s="686"/>
      <c r="K338" s="746" t="s">
        <v>3</v>
      </c>
      <c r="L338" s="342" t="s">
        <v>118</v>
      </c>
      <c r="M338" s="429"/>
      <c r="N338" s="877"/>
      <c r="O338" s="878"/>
      <c r="P338" s="315"/>
      <c r="Q338" s="690"/>
      <c r="R338" s="683"/>
      <c r="S338" s="940"/>
      <c r="T338" s="385"/>
      <c r="U338" s="910"/>
      <c r="V338" s="911"/>
      <c r="W338" s="911"/>
      <c r="X338" s="911"/>
      <c r="Y338" s="912"/>
      <c r="Z338" s="372"/>
      <c r="AA338" s="686"/>
      <c r="AB338" s="746" t="s">
        <v>3</v>
      </c>
      <c r="AC338" s="342" t="s">
        <v>118</v>
      </c>
      <c r="AD338" s="429"/>
      <c r="AE338" s="877"/>
      <c r="AF338" s="878"/>
      <c r="AG338" s="315"/>
      <c r="AH338" s="690"/>
      <c r="AI338" s="684"/>
      <c r="AJ338" s="1008"/>
      <c r="AK338" s="687"/>
      <c r="AL338" s="746" t="s">
        <v>3</v>
      </c>
      <c r="AM338" s="342" t="s">
        <v>118</v>
      </c>
      <c r="AN338" s="429"/>
      <c r="AO338" s="877"/>
      <c r="AP338" s="878"/>
      <c r="AQ338" s="315"/>
      <c r="AR338" s="690"/>
      <c r="AS338" s="684"/>
      <c r="AT338" s="904"/>
      <c r="AU338" s="904"/>
      <c r="AV338" s="904"/>
      <c r="AW338" s="804"/>
      <c r="AX338" s="803"/>
    </row>
    <row r="339" spans="1:50" ht="19.5" customHeight="1">
      <c r="A339" s="1095"/>
      <c r="B339" s="973"/>
      <c r="C339" s="556"/>
      <c r="D339" s="883" t="s">
        <v>186</v>
      </c>
      <c r="E339" s="913"/>
      <c r="F339" s="913"/>
      <c r="G339" s="913"/>
      <c r="H339" s="914"/>
      <c r="I339" s="369"/>
      <c r="J339" s="744" t="s">
        <v>2</v>
      </c>
      <c r="K339" s="320" t="s">
        <v>119</v>
      </c>
      <c r="M339" s="88"/>
      <c r="N339" s="315"/>
      <c r="O339" s="315"/>
      <c r="P339" s="315"/>
      <c r="Q339" s="316"/>
      <c r="R339" s="437">
        <f>_xlfn.IFS(J339="□",0,J339="☑",11)</f>
        <v>11</v>
      </c>
      <c r="S339" s="940"/>
      <c r="T339" s="557"/>
      <c r="U339" s="883" t="s">
        <v>186</v>
      </c>
      <c r="V339" s="913"/>
      <c r="W339" s="913"/>
      <c r="X339" s="913"/>
      <c r="Y339" s="914"/>
      <c r="Z339" s="372"/>
      <c r="AA339" s="744" t="s">
        <v>3</v>
      </c>
      <c r="AB339" s="320" t="s">
        <v>119</v>
      </c>
      <c r="AC339" s="90"/>
      <c r="AD339" s="88"/>
      <c r="AE339" s="315"/>
      <c r="AF339" s="315"/>
      <c r="AG339" s="315"/>
      <c r="AH339" s="316"/>
      <c r="AI339" s="360">
        <f>_xlfn.IFS(AA339="□",0,AA339="☑",11)</f>
        <v>0</v>
      </c>
      <c r="AJ339" s="1008"/>
      <c r="AK339" s="746" t="s">
        <v>3</v>
      </c>
      <c r="AL339" s="320" t="s">
        <v>119</v>
      </c>
      <c r="AM339" s="90"/>
      <c r="AN339" s="88"/>
      <c r="AO339" s="315"/>
      <c r="AP339" s="315"/>
      <c r="AQ339" s="315"/>
      <c r="AR339" s="316"/>
      <c r="AS339" s="360">
        <f>_xlfn.IFS(AK339="□",0,AK339="☑",11)</f>
        <v>0</v>
      </c>
      <c r="AT339" s="904"/>
      <c r="AU339" s="904"/>
      <c r="AV339" s="904"/>
      <c r="AW339" s="804"/>
      <c r="AX339" s="803"/>
    </row>
    <row r="340" spans="1:50" ht="19.5" customHeight="1">
      <c r="A340" s="1095"/>
      <c r="B340" s="973"/>
      <c r="C340" s="691"/>
      <c r="D340" s="915"/>
      <c r="E340" s="916"/>
      <c r="F340" s="916"/>
      <c r="G340" s="916"/>
      <c r="H340" s="917"/>
      <c r="I340" s="691"/>
      <c r="J340" s="386" t="s">
        <v>93</v>
      </c>
      <c r="K340" s="264"/>
      <c r="L340" s="343"/>
      <c r="M340" s="343"/>
      <c r="N340" s="264"/>
      <c r="O340" s="315"/>
      <c r="P340" s="463"/>
      <c r="Q340" s="316"/>
      <c r="R340" s="683"/>
      <c r="S340" s="940"/>
      <c r="T340" s="692"/>
      <c r="U340" s="915"/>
      <c r="V340" s="916"/>
      <c r="W340" s="916"/>
      <c r="X340" s="916"/>
      <c r="Y340" s="917"/>
      <c r="Z340" s="692"/>
      <c r="AA340" s="386" t="s">
        <v>93</v>
      </c>
      <c r="AB340" s="264"/>
      <c r="AC340" s="343"/>
      <c r="AD340" s="343"/>
      <c r="AE340" s="264"/>
      <c r="AF340" s="315"/>
      <c r="AG340" s="463"/>
      <c r="AH340" s="316"/>
      <c r="AI340" s="684"/>
      <c r="AJ340" s="1008"/>
      <c r="AK340" s="387" t="s">
        <v>93</v>
      </c>
      <c r="AL340" s="264"/>
      <c r="AM340" s="343"/>
      <c r="AN340" s="343"/>
      <c r="AO340" s="264"/>
      <c r="AP340" s="315"/>
      <c r="AQ340" s="463"/>
      <c r="AR340" s="316"/>
      <c r="AS340" s="684"/>
      <c r="AT340" s="904"/>
      <c r="AU340" s="904"/>
      <c r="AV340" s="904"/>
      <c r="AW340" s="804"/>
      <c r="AX340" s="803"/>
    </row>
    <row r="341" spans="1:50" ht="19.5" customHeight="1">
      <c r="A341" s="1095"/>
      <c r="B341" s="973"/>
      <c r="C341" s="691"/>
      <c r="D341" s="691"/>
      <c r="E341" s="691"/>
      <c r="F341" s="691"/>
      <c r="G341" s="691"/>
      <c r="H341" s="691"/>
      <c r="I341" s="691"/>
      <c r="J341" s="744" t="s">
        <v>2</v>
      </c>
      <c r="K341" s="355" t="s">
        <v>91</v>
      </c>
      <c r="L341" s="356"/>
      <c r="M341" s="356"/>
      <c r="N341" s="315"/>
      <c r="O341" s="315"/>
      <c r="P341" s="88"/>
      <c r="Q341" s="316"/>
      <c r="R341" s="437">
        <f>_xlfn.IFS(AND(J341="□",J342="□"),0,AND(J341="☑",J342="□"),1,AND(J341="□",J342="☑"),2)</f>
        <v>1</v>
      </c>
      <c r="S341" s="940"/>
      <c r="T341" s="692"/>
      <c r="U341" s="692"/>
      <c r="V341" s="692"/>
      <c r="W341" s="692"/>
      <c r="X341" s="692"/>
      <c r="Y341" s="692"/>
      <c r="Z341" s="692"/>
      <c r="AA341" s="744" t="s">
        <v>3</v>
      </c>
      <c r="AB341" s="355" t="s">
        <v>91</v>
      </c>
      <c r="AC341" s="356"/>
      <c r="AD341" s="356"/>
      <c r="AE341" s="315"/>
      <c r="AF341" s="315"/>
      <c r="AG341" s="88"/>
      <c r="AH341" s="316"/>
      <c r="AI341" s="360">
        <f>_xlfn.IFS(AND(AA341="□",AA342="□"),0,AND(AA341="☑",AA342="□"),1,AND(AA341="□",AA342="☑"),2)</f>
        <v>0</v>
      </c>
      <c r="AJ341" s="1008"/>
      <c r="AK341" s="746" t="s">
        <v>3</v>
      </c>
      <c r="AL341" s="355" t="s">
        <v>124</v>
      </c>
      <c r="AM341" s="356"/>
      <c r="AN341" s="356"/>
      <c r="AO341" s="315"/>
      <c r="AP341" s="315"/>
      <c r="AQ341" s="88"/>
      <c r="AR341" s="316"/>
      <c r="AS341" s="360">
        <f>_xlfn.IFS(AND(AK341="□",AK342="□"),0,AND(AK341="☑",AK342="□"),1,AND(AK341="□",AK342="☑"),2)</f>
        <v>0</v>
      </c>
      <c r="AT341" s="904"/>
      <c r="AU341" s="904"/>
      <c r="AV341" s="904"/>
      <c r="AW341" s="804"/>
      <c r="AX341" s="803"/>
    </row>
    <row r="342" spans="1:50" ht="19.5" customHeight="1">
      <c r="A342" s="1095"/>
      <c r="B342" s="973"/>
      <c r="C342" s="691"/>
      <c r="D342" s="691"/>
      <c r="E342" s="691"/>
      <c r="F342" s="691"/>
      <c r="G342" s="691"/>
      <c r="H342" s="691"/>
      <c r="I342" s="691"/>
      <c r="J342" s="744" t="s">
        <v>3</v>
      </c>
      <c r="K342" s="342" t="s">
        <v>92</v>
      </c>
      <c r="L342" s="343"/>
      <c r="M342" s="343"/>
      <c r="N342" s="88"/>
      <c r="O342" s="315"/>
      <c r="P342" s="315"/>
      <c r="Q342" s="316"/>
      <c r="R342" s="437"/>
      <c r="S342" s="940"/>
      <c r="T342" s="692"/>
      <c r="U342" s="692"/>
      <c r="V342" s="692"/>
      <c r="W342" s="692"/>
      <c r="X342" s="692"/>
      <c r="Y342" s="692"/>
      <c r="Z342" s="692"/>
      <c r="AA342" s="744" t="s">
        <v>3</v>
      </c>
      <c r="AB342" s="342" t="s">
        <v>92</v>
      </c>
      <c r="AC342" s="343"/>
      <c r="AD342" s="343"/>
      <c r="AE342" s="88"/>
      <c r="AF342" s="315"/>
      <c r="AG342" s="315"/>
      <c r="AH342" s="316"/>
      <c r="AI342" s="360"/>
      <c r="AJ342" s="1008"/>
      <c r="AK342" s="746" t="s">
        <v>3</v>
      </c>
      <c r="AL342" s="342" t="s">
        <v>92</v>
      </c>
      <c r="AM342" s="343"/>
      <c r="AN342" s="343"/>
      <c r="AO342" s="88"/>
      <c r="AP342" s="315"/>
      <c r="AQ342" s="315"/>
      <c r="AR342" s="316"/>
      <c r="AS342" s="360"/>
      <c r="AT342" s="904"/>
      <c r="AU342" s="904"/>
      <c r="AV342" s="904"/>
      <c r="AW342" s="804"/>
      <c r="AX342" s="803"/>
    </row>
    <row r="343" spans="1:50" ht="19.5" customHeight="1">
      <c r="A343" s="1095"/>
      <c r="B343" s="973"/>
      <c r="C343" s="691"/>
      <c r="D343" s="691"/>
      <c r="E343" s="691"/>
      <c r="F343" s="691"/>
      <c r="G343" s="691"/>
      <c r="H343" s="691"/>
      <c r="I343" s="691"/>
      <c r="J343" s="386" t="s">
        <v>269</v>
      </c>
      <c r="K343" s="264"/>
      <c r="L343" s="320"/>
      <c r="M343" s="264"/>
      <c r="N343" s="315"/>
      <c r="O343" s="797" t="str">
        <f>IF(O344="","",IFERROR(IF(DATEDIF(O344,$K$14,"M")&lt;6,"レポート記入日から6ヵ月未満になっていませんか？",""),""))</f>
        <v/>
      </c>
      <c r="P343" s="315"/>
      <c r="Q343" s="316"/>
      <c r="R343" s="437"/>
      <c r="S343" s="940"/>
      <c r="T343" s="692"/>
      <c r="U343" s="692"/>
      <c r="V343" s="692"/>
      <c r="W343" s="692"/>
      <c r="X343" s="692"/>
      <c r="Y343" s="692"/>
      <c r="Z343" s="692"/>
      <c r="AA343" s="386" t="s">
        <v>269</v>
      </c>
      <c r="AB343" s="264"/>
      <c r="AC343" s="320"/>
      <c r="AD343" s="264"/>
      <c r="AE343" s="315"/>
      <c r="AF343" s="797" t="str">
        <f>IF(AF344="","",IFERROR(IF(DATEDIF(AF344,$K$14,"M")&lt;6,"レポート記入日から6ヵ月未満になっていませんか？",""),""))</f>
        <v/>
      </c>
      <c r="AG343" s="315"/>
      <c r="AH343" s="316"/>
      <c r="AI343" s="360"/>
      <c r="AJ343" s="1008"/>
      <c r="AK343" s="387" t="s">
        <v>269</v>
      </c>
      <c r="AL343" s="264"/>
      <c r="AM343" s="320"/>
      <c r="AN343" s="264"/>
      <c r="AO343" s="315"/>
      <c r="AP343" s="797" t="str">
        <f>IF(AP344="","",IFERROR(IF(DATEDIF(AP344,$K$14,"M")&lt;6,"レポート記入日から6ヵ月未満になっていませんか？",""),""))</f>
        <v/>
      </c>
      <c r="AQ343" s="315"/>
      <c r="AR343" s="316"/>
      <c r="AS343" s="360"/>
      <c r="AT343" s="904"/>
      <c r="AU343" s="904"/>
      <c r="AV343" s="904"/>
      <c r="AW343" s="804"/>
      <c r="AX343" s="803"/>
    </row>
    <row r="344" spans="1:50" ht="19.5" customHeight="1">
      <c r="A344" s="1095"/>
      <c r="B344" s="973"/>
      <c r="C344" s="691"/>
      <c r="D344" s="691"/>
      <c r="E344" s="691"/>
      <c r="F344" s="691"/>
      <c r="G344" s="691"/>
      <c r="H344" s="691"/>
      <c r="I344" s="691"/>
      <c r="J344" s="744" t="s">
        <v>2</v>
      </c>
      <c r="K344" s="374" t="s">
        <v>96</v>
      </c>
      <c r="L344" s="266"/>
      <c r="M344" s="266"/>
      <c r="N344" s="512" t="s">
        <v>98</v>
      </c>
      <c r="O344" s="753"/>
      <c r="P344" s="315"/>
      <c r="Q344" s="316"/>
      <c r="R344" s="437">
        <f>_xlfn.IFS(AND(J344="□",J345="□",J346="□"),0,AND(J344="☑",J345="□",J346="□"),1,AND(J344="□",J345="☑",J346="□"),2,AND(J344="□",J345="□",J346="☑"),3)</f>
        <v>1</v>
      </c>
      <c r="S344" s="940"/>
      <c r="T344" s="692"/>
      <c r="U344" s="692"/>
      <c r="V344" s="692"/>
      <c r="W344" s="692"/>
      <c r="X344" s="692"/>
      <c r="Y344" s="692"/>
      <c r="Z344" s="692"/>
      <c r="AA344" s="744" t="s">
        <v>3</v>
      </c>
      <c r="AB344" s="374" t="s">
        <v>96</v>
      </c>
      <c r="AC344" s="266"/>
      <c r="AD344" s="266"/>
      <c r="AE344" s="512" t="s">
        <v>98</v>
      </c>
      <c r="AF344" s="753"/>
      <c r="AG344" s="315"/>
      <c r="AH344" s="316"/>
      <c r="AI344" s="360">
        <f>_xlfn.IFS(AND(AA344="□",AA345="□",AA346="□"),0,AND(AA344="☑",AA345="□",AA346="□"),1,AND(AA344="□",AA345="☑",AA346="□"),2,AND(AA344="□",AA345="□",AA346="☑"),3)</f>
        <v>0</v>
      </c>
      <c r="AJ344" s="1008"/>
      <c r="AK344" s="746" t="s">
        <v>3</v>
      </c>
      <c r="AL344" s="374" t="s">
        <v>96</v>
      </c>
      <c r="AM344" s="266"/>
      <c r="AN344" s="266"/>
      <c r="AO344" s="512" t="s">
        <v>98</v>
      </c>
      <c r="AP344" s="753"/>
      <c r="AQ344" s="315"/>
      <c r="AR344" s="316"/>
      <c r="AS344" s="360">
        <f>_xlfn.IFS(AND(AK344="□",AK345="□",AK346="□"),0,AND(AK344="☑",AK345="□",AK346="□"),1,AND(AK344="□",AK345="☑",AK346="□"),2,AND(AK344="□",AK345="□",AK346="☑"),3)</f>
        <v>0</v>
      </c>
      <c r="AT344" s="904"/>
      <c r="AU344" s="904"/>
      <c r="AV344" s="904"/>
      <c r="AW344" s="804"/>
      <c r="AX344" s="803"/>
    </row>
    <row r="345" spans="1:50" ht="19.5" customHeight="1">
      <c r="A345" s="1095"/>
      <c r="B345" s="973"/>
      <c r="C345" s="691"/>
      <c r="D345" s="691"/>
      <c r="E345" s="691"/>
      <c r="F345" s="691"/>
      <c r="G345" s="691"/>
      <c r="H345" s="691"/>
      <c r="I345" s="691"/>
      <c r="J345" s="744" t="s">
        <v>3</v>
      </c>
      <c r="K345" s="374" t="s">
        <v>94</v>
      </c>
      <c r="L345" s="266"/>
      <c r="M345" s="266"/>
      <c r="N345" s="380" t="s">
        <v>194</v>
      </c>
      <c r="O345" s="264"/>
      <c r="P345" s="315"/>
      <c r="Q345" s="316"/>
      <c r="R345" s="683"/>
      <c r="S345" s="940"/>
      <c r="T345" s="692"/>
      <c r="U345" s="692"/>
      <c r="V345" s="692"/>
      <c r="W345" s="692"/>
      <c r="X345" s="692"/>
      <c r="Y345" s="692"/>
      <c r="Z345" s="692"/>
      <c r="AA345" s="744" t="s">
        <v>3</v>
      </c>
      <c r="AB345" s="374" t="s">
        <v>94</v>
      </c>
      <c r="AC345" s="266"/>
      <c r="AD345" s="266"/>
      <c r="AE345" s="380" t="s">
        <v>194</v>
      </c>
      <c r="AF345" s="264"/>
      <c r="AG345" s="315"/>
      <c r="AH345" s="316"/>
      <c r="AI345" s="684"/>
      <c r="AJ345" s="1008"/>
      <c r="AK345" s="746" t="s">
        <v>3</v>
      </c>
      <c r="AL345" s="374" t="s">
        <v>94</v>
      </c>
      <c r="AM345" s="266"/>
      <c r="AN345" s="266"/>
      <c r="AO345" s="380" t="s">
        <v>194</v>
      </c>
      <c r="AP345" s="264"/>
      <c r="AQ345" s="315"/>
      <c r="AR345" s="316"/>
      <c r="AS345" s="684"/>
      <c r="AT345" s="904"/>
      <c r="AU345" s="904"/>
      <c r="AV345" s="904"/>
      <c r="AW345" s="804"/>
      <c r="AX345" s="803"/>
    </row>
    <row r="346" spans="1:50" ht="19.5" customHeight="1">
      <c r="A346" s="1095"/>
      <c r="B346" s="973"/>
      <c r="C346" s="691"/>
      <c r="D346" s="691"/>
      <c r="E346" s="691"/>
      <c r="F346" s="691"/>
      <c r="G346" s="691"/>
      <c r="H346" s="691"/>
      <c r="I346" s="691"/>
      <c r="J346" s="744" t="s">
        <v>3</v>
      </c>
      <c r="K346" s="374" t="s">
        <v>33</v>
      </c>
      <c r="L346" s="266"/>
      <c r="M346" s="266"/>
      <c r="N346" s="264"/>
      <c r="O346" s="267"/>
      <c r="P346" s="315"/>
      <c r="Q346" s="316"/>
      <c r="R346" s="683"/>
      <c r="S346" s="940"/>
      <c r="T346" s="692"/>
      <c r="U346" s="692"/>
      <c r="V346" s="692"/>
      <c r="W346" s="692"/>
      <c r="X346" s="692"/>
      <c r="Y346" s="692"/>
      <c r="Z346" s="692"/>
      <c r="AA346" s="744" t="s">
        <v>3</v>
      </c>
      <c r="AB346" s="374" t="s">
        <v>33</v>
      </c>
      <c r="AC346" s="266"/>
      <c r="AD346" s="266"/>
      <c r="AE346" s="264"/>
      <c r="AF346" s="267"/>
      <c r="AG346" s="315"/>
      <c r="AH346" s="316"/>
      <c r="AI346" s="684"/>
      <c r="AJ346" s="1008"/>
      <c r="AK346" s="746" t="s">
        <v>3</v>
      </c>
      <c r="AL346" s="374" t="s">
        <v>33</v>
      </c>
      <c r="AM346" s="266"/>
      <c r="AN346" s="266"/>
      <c r="AO346" s="264"/>
      <c r="AP346" s="267"/>
      <c r="AQ346" s="315"/>
      <c r="AR346" s="316"/>
      <c r="AS346" s="684"/>
      <c r="AT346" s="904"/>
      <c r="AU346" s="904"/>
      <c r="AV346" s="904"/>
      <c r="AW346" s="804"/>
      <c r="AX346" s="803"/>
    </row>
    <row r="347" spans="1:50" ht="19.5" customHeight="1">
      <c r="A347" s="1095"/>
      <c r="B347" s="973"/>
      <c r="C347" s="691"/>
      <c r="D347" s="691"/>
      <c r="E347" s="691"/>
      <c r="F347" s="691"/>
      <c r="G347" s="691"/>
      <c r="H347" s="691"/>
      <c r="I347" s="691"/>
      <c r="J347" s="263" t="s">
        <v>99</v>
      </c>
      <c r="K347" s="593"/>
      <c r="L347" s="265"/>
      <c r="M347" s="266"/>
      <c r="N347" s="264"/>
      <c r="O347" s="267"/>
      <c r="P347" s="267"/>
      <c r="Q347" s="268" t="str">
        <f>IF(ISNUMBER(Q348),"","必要項目が正しく選択されていません")</f>
        <v/>
      </c>
      <c r="R347" s="683"/>
      <c r="S347" s="940"/>
      <c r="T347" s="692"/>
      <c r="U347" s="692"/>
      <c r="V347" s="692"/>
      <c r="W347" s="692"/>
      <c r="X347" s="692"/>
      <c r="Y347" s="692"/>
      <c r="Z347" s="692"/>
      <c r="AA347" s="263" t="s">
        <v>235</v>
      </c>
      <c r="AB347" s="593"/>
      <c r="AC347" s="265"/>
      <c r="AD347" s="266"/>
      <c r="AE347" s="264"/>
      <c r="AF347" s="267"/>
      <c r="AG347" s="267"/>
      <c r="AH347" s="268" t="str">
        <f>IF(ISNUMBER(AH348),"","必要項目が正しく選択されていません")</f>
        <v/>
      </c>
      <c r="AI347" s="684"/>
      <c r="AJ347" s="1008"/>
      <c r="AK347" s="264" t="s">
        <v>99</v>
      </c>
      <c r="AL347" s="593"/>
      <c r="AM347" s="265"/>
      <c r="AN347" s="266"/>
      <c r="AO347" s="264"/>
      <c r="AP347" s="267"/>
      <c r="AQ347" s="267"/>
      <c r="AR347" s="268" t="str">
        <f>IF(ISNUMBER(AR348),"","必要項目が正しく選択されていません")</f>
        <v/>
      </c>
      <c r="AS347" s="684"/>
      <c r="AT347" s="904"/>
      <c r="AU347" s="904"/>
      <c r="AV347" s="904"/>
      <c r="AW347" s="804"/>
      <c r="AX347" s="803"/>
    </row>
    <row r="348" spans="1:50" ht="40.5" customHeight="1">
      <c r="A348" s="1095"/>
      <c r="B348" s="973"/>
      <c r="C348" s="691"/>
      <c r="D348" s="691"/>
      <c r="E348" s="691"/>
      <c r="F348" s="691"/>
      <c r="G348" s="691"/>
      <c r="H348" s="691"/>
      <c r="I348" s="691"/>
      <c r="J348" s="314"/>
      <c r="K348" s="821"/>
      <c r="L348" s="821"/>
      <c r="M348" s="821"/>
      <c r="N348" s="821"/>
      <c r="O348" s="821"/>
      <c r="P348" s="267"/>
      <c r="Q348" s="754" cm="1">
        <f t="array" ref="Q348">_xlfn.IFS(J329="☑",1,AND(J331="□",J339="□"),1,AND(R331=11,R339=11,R341=1,R344=1),3,AND(R331=11,R339=11,R341=1,R344=2),2,AND(R331=11,R339=11,R341=1,R344=3),1,AND(R331=11,R339=11,R341=2,R344=1),2,AND(R331=11,R339=11,R341=2,R344=2),2,AND(R331=11,R339=11,R341=2,R344=3),1,AND(R331=11,R339=0,R341=1,R344=1),3,AND(R331=11,R339=0,R341=1,R344=2),2,AND(R331=11,R339=0,R341=1,R344=3),1,AND(R331=11,R339=0,R341=2,R344=1),2,AND(R331=11,R339=0,R341=2,R344=2),2,AND(R331=11,R339=0,R341=2,R344=3),1,AND(R331=0,R339=11,R341=1,R344=1),2,AND(R331=0,R339=11,R341=1,R344=2),2,AND(R331=0,R339=11,R341=1,R344=3),1,AND(R331=0,R339=11,R341=2,R344=1),2,AND(R331=0,R339=11,R341=2,R344=2),2,AND(R331=0,R339=11,R341=2,R344=3),1,AND(R331=99,R339=11,R341=1,R344=1),2,AND(R331=99,R339=11,R341=1,R344=2),2,AND(R331=99,R339=11,R341=1,R344=3),1,AND(R331=99,R339=11,R341=2,R344=1),2,AND(R331=99,R339=11,R341=2,R344=2),2,AND(R331=99,R339=11,R341=2,R344=3),1,AND(R331=99,R339=0,R341=1,R344=1),2,AND(R331=99,R339=0,R341=1,R344=2),2,AND(R331=99,R339=0,R341=1,R344=3),1,AND(R331=99,R339=0,R341=2,R344=1),2,AND(R331=99,R339=0,R341=2,R344=2),2,AND(R331=99,R339=0,R341=2,R344=3),1)</f>
        <v>3</v>
      </c>
      <c r="R348" s="683"/>
      <c r="S348" s="940"/>
      <c r="T348" s="692"/>
      <c r="U348" s="692"/>
      <c r="V348" s="692"/>
      <c r="W348" s="692"/>
      <c r="X348" s="692"/>
      <c r="Y348" s="692"/>
      <c r="Z348" s="692"/>
      <c r="AA348" s="314"/>
      <c r="AB348" s="894"/>
      <c r="AC348" s="894"/>
      <c r="AD348" s="894"/>
      <c r="AE348" s="894"/>
      <c r="AF348" s="894"/>
      <c r="AG348" s="267"/>
      <c r="AH348" s="577">
        <f>_xlfn.IFS(AA328="☑",Q348,AA329="☑",1,AND(AA331="□",AA339="□"),1,AND(AI331=11,AI339=11,AI341=1,AI344=1),3,AND(AI331=11,AI339=11,AI341=1,AI344=2),2,AND(AI331=11,AI339=11,AI341=1,AI344=3),1,AND(AI331=11,AI339=11,AI341=2,AI344=1),2,AND(AI331=11,AI339=11,AI341=2,AI344=2),2,AND(AI331=11,AI339=11,AI341=2,AI344=3),1,AND(AI331=11,AI339=0,AI341=1,AI344=1),3,AND(AI331=11,AI339=0,AI341=1,AI344=2),2,AND(AI331=11,AI339=0,AI341=1,AI344=3),1,AND(AI331=11,AI339=0,AI341=2,AI344=1),2,AND(AI331=11,AI339=0,AI341=2,AI344=2),2,AND(AI331=11,AI339=0,AI341=2,AI344=3),1,AND(AI331=0,AI339=11,AI341=1,AI344=1),2,AND(AI331=0,AI339=11,AI341=1,AI344=2),2,AND(AI331=0,AI339=11,AI341=1,AI344=3),1,AND(AI331=0,AI339=11,AI341=2,AI344=1),2,AND(AI331=0,AI339=11,AI341=2,AI344=2),2,AND(AI331=0,AI339=11,AI341=2,AI344=3),1,AND(AI331=99,AI339=11,AI341=1,AI344=1),2,AND(AI331=99,AI339=11,AI341=1,AI344=2),2,AND(AI331=99,AI339=11,AI341=1,AI344=3),1,AND(AI331=99,AI339=11,AI341=2,AI344=1),2,AND(AI331=99,AI339=11,AI341=2,AI344=2),2,AND(AI331=99,AI339=11,AI341=2,AI344=3),1,AND(AI331=99,AI339=0,AI341=1,AI344=1),2,AND(AI331=99,AI339=0,AI341=1,AI344=2),2,AND(AI331=99,AI339=0,AI341=1,AI344=3),1,AND(AI331=99,AI339=0,AI341=2,AI344=1),2,AND(AI331=99,AI339=0,AI341=2,AI344=2),2,AND(AI331=99,AI339=0,AI341=2,AI34=3),1)</f>
        <v>3</v>
      </c>
      <c r="AI348" s="684"/>
      <c r="AJ348" s="1008"/>
      <c r="AK348" s="319"/>
      <c r="AL348" s="821"/>
      <c r="AM348" s="821"/>
      <c r="AN348" s="821"/>
      <c r="AO348" s="821"/>
      <c r="AP348" s="821"/>
      <c r="AQ348" s="267"/>
      <c r="AR348" s="272">
        <f>_xlfn.IFS(AK328="☑",Q348,AN328="☑",AH348,AK329="☑",1,AND(AK331="□",AK339="□"),1,AND(AS331=11,AS339=11,AS341=1,AS344=1),3,AND(AS331=11,AS339=11,AS341=1,AS344=2),2,AND(AS331=11,AS339=11,AS341=1,AS344=3),1,AND(AS331=11,AS339=11,AS341=2,AS344=1),2,AND(AS331=11,AS339=11,AS341=2,AS344=2),2,AND(AS331=11,AS339=11,AS341=2,AS344=3),1,AND(AS331=11,AS339=0,AS341=1,AS344=1),3,AND(AS331=11,AS339=0,AS341=1,AS344=2),2,AND(AS331=11,AS339=0,AS341=1,AS344=3),1,AND(AS331=11,AS339=0,AS341=2,AS344=1),2,AND(AS331=11,AS339=0,AS341=2,AS344=2),2,AND(AS331=11,AS339=0,AS341=2,AS344=3),1,AND(AS331=0,AS339=11,AS341=1,AS344=1),2,AND(AS331=0,AS339=11,AS341=1,AS344=2),2,AND(AS331=0,AS339=11,AS341=1,AS344=3),1,AND(AS331=0,AS339=11,AS341=2,AS344=1),2,AND(AS331=0,AS339=11,AS341=2,AS344=2),2,AND(AS331=0,AS339=11,AS341=2,AS344=3),1,AND(AS331=99,AS339=11,AS341=1,AS344=1),2,AND(AS331=99,AS339=11,AS341=1,AS344=2),2,AND(AS331=99,AS339=11,AS341=1,AS344=3),1,AND(AS331=99,AS339=11,AS341=2,AS344=1),2,AND(AS331=99,AS339=11,AS341=2,AS344=2),2,AND(AS331=99,AS339=11,AS341=2,AS344=3),1,AND(AS331=99,AS339=0,AS341=1,AS344=1),2,AND(AS331=99,AS339=0,AS341=1,AS344=2),2,AND(AS331=99,AS339=0,AS341=1,AS344=3),1,AND(AS331=99,AS339=0,AS341=2,AS344=1),2,AND(AS331=99,AS339=0,AS341=2,AS344=2),2,AND(AS331=99,AS339=0,AS341=2,AS344=3),1)</f>
        <v>3</v>
      </c>
      <c r="AS348" s="684"/>
      <c r="AT348" s="904"/>
      <c r="AU348" s="904"/>
      <c r="AV348" s="904"/>
      <c r="AW348" s="338"/>
      <c r="AX348" s="339"/>
    </row>
    <row r="349" spans="1:50" ht="16.5" customHeight="1">
      <c r="A349" s="1095"/>
      <c r="B349" s="1085"/>
      <c r="C349" s="693"/>
      <c r="D349" s="693"/>
      <c r="E349" s="693"/>
      <c r="F349" s="693"/>
      <c r="G349" s="693"/>
      <c r="H349" s="693"/>
      <c r="I349" s="693"/>
      <c r="J349" s="558"/>
      <c r="K349" s="694"/>
      <c r="L349" s="695"/>
      <c r="M349" s="695"/>
      <c r="N349" s="445"/>
      <c r="O349" s="445"/>
      <c r="P349" s="445"/>
      <c r="Q349" s="276" t="s">
        <v>123</v>
      </c>
      <c r="R349" s="683"/>
      <c r="S349" s="941"/>
      <c r="T349" s="696"/>
      <c r="U349" s="696"/>
      <c r="V349" s="696"/>
      <c r="W349" s="696"/>
      <c r="X349" s="696"/>
      <c r="Y349" s="696"/>
      <c r="Z349" s="696"/>
      <c r="AA349" s="558"/>
      <c r="AB349" s="694"/>
      <c r="AC349" s="695"/>
      <c r="AD349" s="695"/>
      <c r="AE349" s="445"/>
      <c r="AF349" s="445"/>
      <c r="AG349" s="445"/>
      <c r="AH349" s="579" t="s">
        <v>123</v>
      </c>
      <c r="AI349" s="684"/>
      <c r="AJ349" s="1009"/>
      <c r="AK349" s="544"/>
      <c r="AL349" s="694"/>
      <c r="AM349" s="695"/>
      <c r="AN349" s="695"/>
      <c r="AO349" s="445"/>
      <c r="AP349" s="445"/>
      <c r="AQ349" s="445"/>
      <c r="AR349" s="276" t="s">
        <v>123</v>
      </c>
      <c r="AS349" s="684"/>
      <c r="AT349" s="905"/>
      <c r="AU349" s="905"/>
      <c r="AV349" s="905"/>
      <c r="AW349" s="581"/>
      <c r="AX349" s="582"/>
    </row>
    <row r="350" spans="1:50" ht="29.25" customHeight="1">
      <c r="A350" s="1095"/>
      <c r="B350" s="1084" t="s">
        <v>86</v>
      </c>
      <c r="C350" s="1082" t="s">
        <v>34</v>
      </c>
      <c r="D350" s="1079"/>
      <c r="E350" s="1079"/>
      <c r="F350" s="1079"/>
      <c r="G350" s="1079"/>
      <c r="H350" s="1079"/>
      <c r="I350" s="1083"/>
      <c r="J350" s="549"/>
      <c r="K350" s="550"/>
      <c r="L350" s="452"/>
      <c r="M350" s="452"/>
      <c r="N350" s="452"/>
      <c r="O350" s="452"/>
      <c r="P350" s="452"/>
      <c r="Q350" s="525"/>
      <c r="R350" s="697"/>
      <c r="S350" s="945" t="s">
        <v>86</v>
      </c>
      <c r="T350" s="918" t="s">
        <v>34</v>
      </c>
      <c r="U350" s="919"/>
      <c r="V350" s="919"/>
      <c r="W350" s="919"/>
      <c r="X350" s="919"/>
      <c r="Y350" s="919"/>
      <c r="Z350" s="920"/>
      <c r="AA350" s="759" t="s">
        <v>2</v>
      </c>
      <c r="AB350" s="526" t="s">
        <v>195</v>
      </c>
      <c r="AC350" s="224"/>
      <c r="AD350" s="224"/>
      <c r="AE350" s="224"/>
      <c r="AF350" s="224"/>
      <c r="AG350" s="224"/>
      <c r="AH350" s="551"/>
      <c r="AI350" s="684"/>
      <c r="AJ350" s="841" t="s">
        <v>298</v>
      </c>
      <c r="AK350" s="777" t="s">
        <v>3</v>
      </c>
      <c r="AL350" s="676" t="s">
        <v>195</v>
      </c>
      <c r="AM350" s="284"/>
      <c r="AN350" s="778" t="s">
        <v>2</v>
      </c>
      <c r="AO350" s="677" t="s">
        <v>221</v>
      </c>
      <c r="AP350" s="452"/>
      <c r="AQ350" s="452"/>
      <c r="AR350" s="525"/>
      <c r="AS350" s="684"/>
      <c r="AT350" s="698"/>
      <c r="AU350" s="678"/>
      <c r="AV350" s="679"/>
      <c r="AW350" s="680"/>
      <c r="AX350" s="681"/>
    </row>
    <row r="351" spans="1:50" ht="29.25" customHeight="1">
      <c r="A351" s="1095"/>
      <c r="B351" s="973"/>
      <c r="C351" s="978"/>
      <c r="D351" s="978"/>
      <c r="E351" s="978"/>
      <c r="F351" s="978"/>
      <c r="G351" s="978"/>
      <c r="H351" s="978"/>
      <c r="I351" s="979"/>
      <c r="J351" s="744" t="s">
        <v>3</v>
      </c>
      <c r="K351" s="93" t="str">
        <f>IF(K13="銀の認定【新規】","取組無し、または添付資料無し（初回のみ　※添付資料ない場合は採点対象外）","取組無し")</f>
        <v>取組無し</v>
      </c>
      <c r="L351" s="699"/>
      <c r="M351" s="320"/>
      <c r="N351" s="88"/>
      <c r="O351" s="88"/>
      <c r="P351" s="88"/>
      <c r="Q351" s="468"/>
      <c r="R351" s="683"/>
      <c r="S351" s="892"/>
      <c r="T351" s="921"/>
      <c r="U351" s="921"/>
      <c r="V351" s="921"/>
      <c r="W351" s="921"/>
      <c r="X351" s="921"/>
      <c r="Y351" s="921"/>
      <c r="Z351" s="922"/>
      <c r="AA351" s="750" t="s">
        <v>3</v>
      </c>
      <c r="AB351" s="588" t="str">
        <f>IF(K13="銀の認定【新規】","取組無し、または添付資料無し（初回のみ　※添付資料ない場合は採点対象外）","取組無し")</f>
        <v>取組無し</v>
      </c>
      <c r="AC351" s="589"/>
      <c r="AD351" s="611"/>
      <c r="AE351" s="179"/>
      <c r="AF351" s="179"/>
      <c r="AG351" s="179"/>
      <c r="AH351" s="682"/>
      <c r="AI351" s="684"/>
      <c r="AJ351" s="929"/>
      <c r="AK351" s="771" t="s">
        <v>3</v>
      </c>
      <c r="AL351" s="588" t="str">
        <f>IF(K13="銀の認定【新規】","取組無し、または添付資料無し（初回のみ　※添付資料ない場合は採点対象外）","取組無し")</f>
        <v>取組無し</v>
      </c>
      <c r="AM351" s="589"/>
      <c r="AN351" s="611"/>
      <c r="AO351" s="179"/>
      <c r="AP351" s="179"/>
      <c r="AQ351" s="179"/>
      <c r="AR351" s="682"/>
      <c r="AS351" s="684"/>
      <c r="AT351" s="1107">
        <f>Q376</f>
        <v>3</v>
      </c>
      <c r="AU351" s="1107">
        <f>AH376</f>
        <v>3</v>
      </c>
      <c r="AV351" s="1107">
        <f>AR376</f>
        <v>3</v>
      </c>
      <c r="AW351" s="816" t="s">
        <v>422</v>
      </c>
      <c r="AX351" s="817"/>
    </row>
    <row r="352" spans="1:50" ht="19.5" customHeight="1">
      <c r="A352" s="1095"/>
      <c r="B352" s="973"/>
      <c r="C352" s="978"/>
      <c r="D352" s="978"/>
      <c r="E352" s="978"/>
      <c r="F352" s="978"/>
      <c r="G352" s="978"/>
      <c r="H352" s="978"/>
      <c r="I352" s="979"/>
      <c r="J352" s="848" t="s">
        <v>97</v>
      </c>
      <c r="K352" s="835"/>
      <c r="L352" s="835"/>
      <c r="N352" s="315"/>
      <c r="O352" s="315"/>
      <c r="P352" s="315"/>
      <c r="Q352" s="316"/>
      <c r="R352" s="683"/>
      <c r="S352" s="892"/>
      <c r="T352" s="921"/>
      <c r="U352" s="921"/>
      <c r="V352" s="921"/>
      <c r="W352" s="921"/>
      <c r="X352" s="921"/>
      <c r="Y352" s="921"/>
      <c r="Z352" s="922"/>
      <c r="AA352" s="848" t="s">
        <v>97</v>
      </c>
      <c r="AB352" s="835"/>
      <c r="AC352" s="835"/>
      <c r="AD352" s="90"/>
      <c r="AE352" s="315"/>
      <c r="AF352" s="315"/>
      <c r="AG352" s="315"/>
      <c r="AH352" s="316"/>
      <c r="AI352" s="684"/>
      <c r="AJ352" s="929"/>
      <c r="AK352" s="835" t="s">
        <v>97</v>
      </c>
      <c r="AL352" s="835"/>
      <c r="AM352" s="835"/>
      <c r="AN352" s="90"/>
      <c r="AO352" s="779"/>
      <c r="AP352" s="315"/>
      <c r="AQ352" s="315"/>
      <c r="AR352" s="316"/>
      <c r="AS352" s="684"/>
      <c r="AT352" s="1107"/>
      <c r="AU352" s="1107"/>
      <c r="AV352" s="1107"/>
      <c r="AW352" s="809"/>
      <c r="AX352" s="810"/>
    </row>
    <row r="353" spans="1:50" ht="19.5" customHeight="1">
      <c r="A353" s="1095"/>
      <c r="B353" s="973"/>
      <c r="C353" s="978"/>
      <c r="D353" s="978"/>
      <c r="E353" s="978"/>
      <c r="F353" s="978"/>
      <c r="G353" s="978"/>
      <c r="H353" s="978"/>
      <c r="I353" s="979"/>
      <c r="J353" s="755" t="s">
        <v>2</v>
      </c>
      <c r="K353" s="240" t="s">
        <v>155</v>
      </c>
      <c r="L353" s="240"/>
      <c r="N353" s="315"/>
      <c r="O353" s="315"/>
      <c r="P353" s="315"/>
      <c r="Q353" s="685"/>
      <c r="R353" s="683">
        <f>_xlfn.IFS(J353="□",0,AND(J353="☑",K355="□",K356="□",K357="☑"),99,J353="☑",11)</f>
        <v>11</v>
      </c>
      <c r="S353" s="892"/>
      <c r="T353" s="921"/>
      <c r="U353" s="921"/>
      <c r="V353" s="921"/>
      <c r="W353" s="921"/>
      <c r="X353" s="921"/>
      <c r="Y353" s="921"/>
      <c r="Z353" s="922"/>
      <c r="AA353" s="755" t="s">
        <v>3</v>
      </c>
      <c r="AB353" s="240" t="s">
        <v>155</v>
      </c>
      <c r="AC353" s="240"/>
      <c r="AD353" s="90"/>
      <c r="AE353" s="315"/>
      <c r="AF353" s="315"/>
      <c r="AG353" s="315"/>
      <c r="AH353" s="685"/>
      <c r="AI353" s="684">
        <f>_xlfn.IFS(AA353="□",0,AND(AA353="☑",AB355="□",AB356="□",AB357="☑"),99,AA353="☑",11)</f>
        <v>0</v>
      </c>
      <c r="AJ353" s="929"/>
      <c r="AK353" s="770" t="s">
        <v>3</v>
      </c>
      <c r="AL353" s="240" t="s">
        <v>155</v>
      </c>
      <c r="AM353" s="240"/>
      <c r="AN353" s="90"/>
      <c r="AO353" s="315"/>
      <c r="AP353" s="315"/>
      <c r="AQ353" s="315"/>
      <c r="AR353" s="685"/>
      <c r="AS353" s="684">
        <f>_xlfn.IFS(AK353="□",0,AND(AK353="☑",AL355="□",AL356="□",AL357="☑"),99,AK353="☑",11)</f>
        <v>0</v>
      </c>
      <c r="AT353" s="1107"/>
      <c r="AU353" s="1107"/>
      <c r="AV353" s="1107"/>
      <c r="AW353" s="811"/>
      <c r="AX353" s="812"/>
    </row>
    <row r="354" spans="1:50" ht="19.5" customHeight="1">
      <c r="A354" s="1095"/>
      <c r="B354" s="973"/>
      <c r="C354" s="978"/>
      <c r="D354" s="978"/>
      <c r="E354" s="978"/>
      <c r="F354" s="978"/>
      <c r="G354" s="978"/>
      <c r="H354" s="978"/>
      <c r="I354" s="979"/>
      <c r="J354" s="686"/>
      <c r="K354" s="424" t="s">
        <v>121</v>
      </c>
      <c r="L354" s="240"/>
      <c r="N354" s="315"/>
      <c r="O354" s="422"/>
      <c r="P354" s="315"/>
      <c r="Q354" s="700"/>
      <c r="R354" s="683"/>
      <c r="S354" s="892"/>
      <c r="T354" s="921"/>
      <c r="U354" s="921"/>
      <c r="V354" s="921"/>
      <c r="W354" s="921"/>
      <c r="X354" s="921"/>
      <c r="Y354" s="921"/>
      <c r="Z354" s="922"/>
      <c r="AA354" s="686"/>
      <c r="AB354" s="424" t="s">
        <v>121</v>
      </c>
      <c r="AC354" s="240"/>
      <c r="AD354" s="90"/>
      <c r="AE354" s="315"/>
      <c r="AF354" s="422"/>
      <c r="AG354" s="315"/>
      <c r="AH354" s="700"/>
      <c r="AI354" s="684"/>
      <c r="AJ354" s="929"/>
      <c r="AK354" s="687"/>
      <c r="AL354" s="424" t="s">
        <v>121</v>
      </c>
      <c r="AM354" s="240"/>
      <c r="AN354" s="90"/>
      <c r="AO354" s="315"/>
      <c r="AP354" s="422"/>
      <c r="AQ354" s="315"/>
      <c r="AR354" s="700"/>
      <c r="AS354" s="684"/>
      <c r="AT354" s="1107"/>
      <c r="AU354" s="1107"/>
      <c r="AV354" s="1107"/>
      <c r="AW354" s="811"/>
      <c r="AX354" s="812"/>
    </row>
    <row r="355" spans="1:50" ht="19.5" customHeight="1">
      <c r="A355" s="1095"/>
      <c r="B355" s="973"/>
      <c r="C355" s="978"/>
      <c r="D355" s="978"/>
      <c r="E355" s="978"/>
      <c r="F355" s="978"/>
      <c r="G355" s="978"/>
      <c r="H355" s="978"/>
      <c r="I355" s="979"/>
      <c r="J355" s="686"/>
      <c r="K355" s="746" t="s">
        <v>3</v>
      </c>
      <c r="L355" s="355" t="s">
        <v>158</v>
      </c>
      <c r="M355" s="315"/>
      <c r="N355" s="315"/>
      <c r="O355" s="315"/>
      <c r="P355" s="315"/>
      <c r="Q355" s="700"/>
      <c r="R355" s="683"/>
      <c r="S355" s="892"/>
      <c r="T355" s="921"/>
      <c r="U355" s="921"/>
      <c r="V355" s="921"/>
      <c r="W355" s="921"/>
      <c r="X355" s="921"/>
      <c r="Y355" s="921"/>
      <c r="Z355" s="922"/>
      <c r="AA355" s="686"/>
      <c r="AB355" s="746" t="s">
        <v>3</v>
      </c>
      <c r="AC355" s="355" t="s">
        <v>158</v>
      </c>
      <c r="AD355" s="315"/>
      <c r="AE355" s="315"/>
      <c r="AF355" s="315"/>
      <c r="AG355" s="315"/>
      <c r="AH355" s="700"/>
      <c r="AI355" s="684"/>
      <c r="AJ355" s="929"/>
      <c r="AK355" s="687"/>
      <c r="AL355" s="746" t="s">
        <v>3</v>
      </c>
      <c r="AM355" s="355" t="s">
        <v>158</v>
      </c>
      <c r="AN355" s="315"/>
      <c r="AO355" s="315"/>
      <c r="AP355" s="315"/>
      <c r="AQ355" s="315"/>
      <c r="AR355" s="700"/>
      <c r="AS355" s="684"/>
      <c r="AT355" s="1107"/>
      <c r="AU355" s="1107"/>
      <c r="AV355" s="1107"/>
      <c r="AW355" s="811"/>
      <c r="AX355" s="812"/>
    </row>
    <row r="356" spans="1:50" ht="19.5" customHeight="1">
      <c r="A356" s="1095"/>
      <c r="B356" s="973"/>
      <c r="C356" s="369"/>
      <c r="D356" s="369"/>
      <c r="E356" s="369"/>
      <c r="F356" s="369"/>
      <c r="G356" s="369"/>
      <c r="H356" s="369"/>
      <c r="I356" s="425"/>
      <c r="J356" s="686"/>
      <c r="K356" s="746" t="s">
        <v>3</v>
      </c>
      <c r="L356" s="355" t="s">
        <v>159</v>
      </c>
      <c r="M356" s="315"/>
      <c r="N356" s="315"/>
      <c r="O356" s="315"/>
      <c r="P356" s="315"/>
      <c r="Q356" s="700"/>
      <c r="R356" s="683"/>
      <c r="S356" s="892"/>
      <c r="T356" s="372"/>
      <c r="U356" s="372"/>
      <c r="V356" s="372"/>
      <c r="W356" s="372"/>
      <c r="X356" s="372"/>
      <c r="Y356" s="372"/>
      <c r="Z356" s="426"/>
      <c r="AA356" s="686"/>
      <c r="AB356" s="746" t="s">
        <v>3</v>
      </c>
      <c r="AC356" s="355" t="s">
        <v>159</v>
      </c>
      <c r="AD356" s="315"/>
      <c r="AE356" s="315"/>
      <c r="AF356" s="315"/>
      <c r="AG356" s="315"/>
      <c r="AH356" s="700"/>
      <c r="AI356" s="684"/>
      <c r="AJ356" s="929"/>
      <c r="AK356" s="687"/>
      <c r="AL356" s="746" t="s">
        <v>3</v>
      </c>
      <c r="AM356" s="355" t="s">
        <v>159</v>
      </c>
      <c r="AN356" s="315"/>
      <c r="AO356" s="315"/>
      <c r="AP356" s="315"/>
      <c r="AQ356" s="315"/>
      <c r="AR356" s="700"/>
      <c r="AS356" s="684"/>
      <c r="AT356" s="1107"/>
      <c r="AU356" s="1107"/>
      <c r="AV356" s="1107"/>
      <c r="AW356" s="811"/>
      <c r="AX356" s="812"/>
    </row>
    <row r="357" spans="1:50" ht="19.5" customHeight="1">
      <c r="A357" s="1095"/>
      <c r="B357" s="973"/>
      <c r="C357" s="369"/>
      <c r="D357" s="923" t="s">
        <v>190</v>
      </c>
      <c r="E357" s="924"/>
      <c r="F357" s="924"/>
      <c r="G357" s="924"/>
      <c r="H357" s="925"/>
      <c r="I357" s="425"/>
      <c r="J357" s="686"/>
      <c r="K357" s="746" t="s">
        <v>3</v>
      </c>
      <c r="L357" s="355" t="s">
        <v>157</v>
      </c>
      <c r="M357" s="315"/>
      <c r="N357" s="315"/>
      <c r="O357" s="315"/>
      <c r="P357" s="689"/>
      <c r="Q357" s="701"/>
      <c r="R357" s="683"/>
      <c r="S357" s="892"/>
      <c r="T357" s="372"/>
      <c r="U357" s="923" t="s">
        <v>190</v>
      </c>
      <c r="V357" s="924"/>
      <c r="W357" s="924"/>
      <c r="X357" s="924"/>
      <c r="Y357" s="925"/>
      <c r="Z357" s="426"/>
      <c r="AA357" s="686"/>
      <c r="AB357" s="746" t="s">
        <v>3</v>
      </c>
      <c r="AC357" s="355" t="s">
        <v>157</v>
      </c>
      <c r="AD357" s="315"/>
      <c r="AE357" s="315"/>
      <c r="AF357" s="315"/>
      <c r="AG357" s="689"/>
      <c r="AH357" s="701"/>
      <c r="AI357" s="684"/>
      <c r="AJ357" s="929"/>
      <c r="AK357" s="687"/>
      <c r="AL357" s="746" t="s">
        <v>3</v>
      </c>
      <c r="AM357" s="355" t="s">
        <v>157</v>
      </c>
      <c r="AN357" s="315"/>
      <c r="AO357" s="315"/>
      <c r="AP357" s="315"/>
      <c r="AQ357" s="689"/>
      <c r="AR357" s="701"/>
      <c r="AS357" s="684"/>
      <c r="AT357" s="1107"/>
      <c r="AU357" s="1107"/>
      <c r="AV357" s="1107"/>
      <c r="AW357" s="571"/>
      <c r="AX357" s="572"/>
    </row>
    <row r="358" spans="1:50" ht="19.5" customHeight="1">
      <c r="A358" s="1095"/>
      <c r="B358" s="973"/>
      <c r="C358" s="369"/>
      <c r="D358" s="926"/>
      <c r="E358" s="927"/>
      <c r="F358" s="927"/>
      <c r="G358" s="927"/>
      <c r="H358" s="928"/>
      <c r="I358" s="425"/>
      <c r="J358" s="755" t="s">
        <v>2</v>
      </c>
      <c r="K358" s="240" t="s">
        <v>156</v>
      </c>
      <c r="L358" s="355"/>
      <c r="M358" s="315"/>
      <c r="N358" s="315"/>
      <c r="O358" s="315"/>
      <c r="P358" s="315"/>
      <c r="Q358" s="685"/>
      <c r="R358" s="683">
        <f>_xlfn.IFS(J358="□",0,AND(J358="☑",K360="□",K361="□",K362="☑"),99,J358="☑",11)</f>
        <v>11</v>
      </c>
      <c r="S358" s="892"/>
      <c r="T358" s="372"/>
      <c r="U358" s="926"/>
      <c r="V358" s="927"/>
      <c r="W358" s="927"/>
      <c r="X358" s="927"/>
      <c r="Y358" s="928"/>
      <c r="Z358" s="426"/>
      <c r="AA358" s="755" t="s">
        <v>3</v>
      </c>
      <c r="AB358" s="240" t="s">
        <v>156</v>
      </c>
      <c r="AC358" s="355"/>
      <c r="AD358" s="315"/>
      <c r="AE358" s="315"/>
      <c r="AF358" s="315"/>
      <c r="AG358" s="315"/>
      <c r="AH358" s="685"/>
      <c r="AI358" s="684">
        <f>_xlfn.IFS(AA358="□",0,AND(AA358="☑",AB360="□",AB361="□",AB362="☑"),99,AA358="☑",11)</f>
        <v>0</v>
      </c>
      <c r="AJ358" s="929"/>
      <c r="AK358" s="770" t="s">
        <v>3</v>
      </c>
      <c r="AL358" s="240" t="s">
        <v>156</v>
      </c>
      <c r="AM358" s="355"/>
      <c r="AN358" s="315"/>
      <c r="AO358" s="315"/>
      <c r="AP358" s="315"/>
      <c r="AQ358" s="315"/>
      <c r="AR358" s="685"/>
      <c r="AS358" s="684">
        <f>_xlfn.IFS(AK358="□",0,AND(AK358="☑",AL360="□",AL361="□",AL362="☑"),99,AK358="☑",11)</f>
        <v>0</v>
      </c>
      <c r="AT358" s="1107"/>
      <c r="AU358" s="1107"/>
      <c r="AV358" s="1107"/>
      <c r="AW358" s="805"/>
      <c r="AX358" s="806"/>
    </row>
    <row r="359" spans="1:50" ht="19.5" customHeight="1">
      <c r="A359" s="1095"/>
      <c r="B359" s="973"/>
      <c r="C359" s="369"/>
      <c r="D359" s="883" t="s">
        <v>185</v>
      </c>
      <c r="E359" s="908"/>
      <c r="F359" s="908"/>
      <c r="G359" s="908"/>
      <c r="H359" s="909"/>
      <c r="I359" s="425"/>
      <c r="J359" s="554"/>
      <c r="K359" s="424" t="s">
        <v>121</v>
      </c>
      <c r="L359" s="355"/>
      <c r="M359" s="315"/>
      <c r="N359" s="315"/>
      <c r="O359" s="315"/>
      <c r="P359" s="315"/>
      <c r="Q359" s="685"/>
      <c r="R359" s="683"/>
      <c r="S359" s="892"/>
      <c r="T359" s="372"/>
      <c r="U359" s="883" t="s">
        <v>185</v>
      </c>
      <c r="V359" s="908"/>
      <c r="W359" s="908"/>
      <c r="X359" s="908"/>
      <c r="Y359" s="909"/>
      <c r="Z359" s="426"/>
      <c r="AA359" s="554"/>
      <c r="AB359" s="424" t="s">
        <v>121</v>
      </c>
      <c r="AC359" s="355"/>
      <c r="AD359" s="315"/>
      <c r="AE359" s="315"/>
      <c r="AF359" s="315"/>
      <c r="AG359" s="315"/>
      <c r="AH359" s="685"/>
      <c r="AI359" s="684"/>
      <c r="AJ359" s="929"/>
      <c r="AK359" s="555"/>
      <c r="AL359" s="424" t="s">
        <v>121</v>
      </c>
      <c r="AM359" s="355"/>
      <c r="AN359" s="315"/>
      <c r="AO359" s="315"/>
      <c r="AP359" s="315"/>
      <c r="AQ359" s="315"/>
      <c r="AR359" s="685"/>
      <c r="AS359" s="684"/>
      <c r="AT359" s="1107"/>
      <c r="AU359" s="1107"/>
      <c r="AV359" s="1107"/>
      <c r="AW359" s="807"/>
      <c r="AX359" s="806"/>
    </row>
    <row r="360" spans="1:50" ht="19.5" customHeight="1">
      <c r="A360" s="1095"/>
      <c r="B360" s="973"/>
      <c r="C360" s="369"/>
      <c r="D360" s="910"/>
      <c r="E360" s="911"/>
      <c r="F360" s="911"/>
      <c r="G360" s="911"/>
      <c r="H360" s="912"/>
      <c r="I360" s="425"/>
      <c r="J360" s="686"/>
      <c r="K360" s="746" t="s">
        <v>3</v>
      </c>
      <c r="L360" s="355" t="s">
        <v>125</v>
      </c>
      <c r="N360" s="315"/>
      <c r="O360" s="315"/>
      <c r="P360" s="315"/>
      <c r="Q360" s="700"/>
      <c r="R360" s="683"/>
      <c r="S360" s="892"/>
      <c r="T360" s="372"/>
      <c r="U360" s="910"/>
      <c r="V360" s="911"/>
      <c r="W360" s="911"/>
      <c r="X360" s="911"/>
      <c r="Y360" s="912"/>
      <c r="Z360" s="426"/>
      <c r="AA360" s="686"/>
      <c r="AB360" s="746" t="s">
        <v>3</v>
      </c>
      <c r="AC360" s="355" t="s">
        <v>125</v>
      </c>
      <c r="AD360" s="90"/>
      <c r="AE360" s="315"/>
      <c r="AF360" s="315"/>
      <c r="AG360" s="315"/>
      <c r="AH360" s="700"/>
      <c r="AI360" s="684"/>
      <c r="AJ360" s="929"/>
      <c r="AK360" s="687"/>
      <c r="AL360" s="746" t="s">
        <v>3</v>
      </c>
      <c r="AM360" s="355" t="s">
        <v>125</v>
      </c>
      <c r="AN360" s="90"/>
      <c r="AO360" s="315"/>
      <c r="AP360" s="315"/>
      <c r="AQ360" s="315"/>
      <c r="AR360" s="700"/>
      <c r="AS360" s="684"/>
      <c r="AT360" s="1107"/>
      <c r="AU360" s="1107"/>
      <c r="AV360" s="1107"/>
      <c r="AW360" s="807"/>
      <c r="AX360" s="806"/>
    </row>
    <row r="361" spans="1:50" ht="19.5" customHeight="1">
      <c r="A361" s="1095"/>
      <c r="B361" s="973"/>
      <c r="C361" s="438"/>
      <c r="D361" s="883" t="s">
        <v>186</v>
      </c>
      <c r="E361" s="913"/>
      <c r="F361" s="913"/>
      <c r="G361" s="913"/>
      <c r="H361" s="914"/>
      <c r="I361" s="369"/>
      <c r="J361" s="686"/>
      <c r="K361" s="746" t="s">
        <v>3</v>
      </c>
      <c r="L361" s="355" t="s">
        <v>126</v>
      </c>
      <c r="M361" s="429"/>
      <c r="N361" s="315"/>
      <c r="O361" s="315"/>
      <c r="P361" s="315"/>
      <c r="Q361" s="700"/>
      <c r="R361" s="683"/>
      <c r="S361" s="892"/>
      <c r="T361" s="439"/>
      <c r="U361" s="883" t="s">
        <v>186</v>
      </c>
      <c r="V361" s="913"/>
      <c r="W361" s="913"/>
      <c r="X361" s="913"/>
      <c r="Y361" s="914"/>
      <c r="Z361" s="372"/>
      <c r="AA361" s="686"/>
      <c r="AB361" s="746" t="s">
        <v>3</v>
      </c>
      <c r="AC361" s="355" t="s">
        <v>126</v>
      </c>
      <c r="AD361" s="429"/>
      <c r="AE361" s="315"/>
      <c r="AF361" s="315"/>
      <c r="AG361" s="315"/>
      <c r="AH361" s="700"/>
      <c r="AI361" s="684"/>
      <c r="AJ361" s="929"/>
      <c r="AK361" s="687"/>
      <c r="AL361" s="746" t="s">
        <v>3</v>
      </c>
      <c r="AM361" s="355" t="s">
        <v>126</v>
      </c>
      <c r="AN361" s="429"/>
      <c r="AO361" s="315"/>
      <c r="AP361" s="315"/>
      <c r="AQ361" s="315"/>
      <c r="AR361" s="700"/>
      <c r="AS361" s="684"/>
      <c r="AT361" s="1107"/>
      <c r="AU361" s="1107"/>
      <c r="AV361" s="1107"/>
      <c r="AW361" s="807"/>
      <c r="AX361" s="806"/>
    </row>
    <row r="362" spans="1:50" ht="19.5" customHeight="1">
      <c r="A362" s="1095"/>
      <c r="B362" s="973"/>
      <c r="C362" s="379"/>
      <c r="D362" s="915"/>
      <c r="E362" s="916"/>
      <c r="F362" s="916"/>
      <c r="G362" s="916"/>
      <c r="H362" s="917"/>
      <c r="I362" s="369"/>
      <c r="J362" s="686"/>
      <c r="K362" s="746" t="s">
        <v>3</v>
      </c>
      <c r="L362" s="355" t="s">
        <v>157</v>
      </c>
      <c r="M362" s="429"/>
      <c r="N362" s="315"/>
      <c r="O362" s="688"/>
      <c r="P362" s="689"/>
      <c r="Q362" s="702"/>
      <c r="R362" s="683"/>
      <c r="S362" s="892"/>
      <c r="T362" s="382"/>
      <c r="U362" s="915"/>
      <c r="V362" s="916"/>
      <c r="W362" s="916"/>
      <c r="X362" s="916"/>
      <c r="Y362" s="917"/>
      <c r="Z362" s="372"/>
      <c r="AA362" s="686"/>
      <c r="AB362" s="746" t="s">
        <v>3</v>
      </c>
      <c r="AC362" s="355" t="s">
        <v>157</v>
      </c>
      <c r="AD362" s="429"/>
      <c r="AE362" s="315"/>
      <c r="AF362" s="688"/>
      <c r="AG362" s="689"/>
      <c r="AH362" s="702"/>
      <c r="AI362" s="684"/>
      <c r="AJ362" s="929"/>
      <c r="AK362" s="687"/>
      <c r="AL362" s="746" t="s">
        <v>3</v>
      </c>
      <c r="AM362" s="355" t="s">
        <v>157</v>
      </c>
      <c r="AN362" s="429"/>
      <c r="AO362" s="315"/>
      <c r="AP362" s="688"/>
      <c r="AQ362" s="689"/>
      <c r="AR362" s="702"/>
      <c r="AS362" s="684"/>
      <c r="AT362" s="1107"/>
      <c r="AU362" s="1107"/>
      <c r="AV362" s="1107"/>
      <c r="AW362" s="807"/>
      <c r="AX362" s="806"/>
    </row>
    <row r="363" spans="1:50" ht="19.5" customHeight="1">
      <c r="A363" s="1095"/>
      <c r="B363" s="973"/>
      <c r="C363" s="556"/>
      <c r="D363" s="369"/>
      <c r="E363" s="369"/>
      <c r="F363" s="369"/>
      <c r="G363" s="369"/>
      <c r="H363" s="369"/>
      <c r="I363" s="369"/>
      <c r="J363" s="744" t="s">
        <v>2</v>
      </c>
      <c r="K363" s="240" t="s">
        <v>116</v>
      </c>
      <c r="M363" s="88"/>
      <c r="N363" s="315"/>
      <c r="O363" s="315"/>
      <c r="P363" s="315"/>
      <c r="Q363" s="685"/>
      <c r="R363" s="683">
        <f>_xlfn.IFS(J363="□",0,J363="☑",11)</f>
        <v>11</v>
      </c>
      <c r="S363" s="892"/>
      <c r="T363" s="557"/>
      <c r="U363" s="372"/>
      <c r="V363" s="372"/>
      <c r="W363" s="372"/>
      <c r="X363" s="372"/>
      <c r="Y363" s="372"/>
      <c r="Z363" s="372"/>
      <c r="AA363" s="744" t="s">
        <v>3</v>
      </c>
      <c r="AB363" s="240" t="s">
        <v>116</v>
      </c>
      <c r="AC363" s="90"/>
      <c r="AD363" s="88"/>
      <c r="AE363" s="315"/>
      <c r="AF363" s="315"/>
      <c r="AG363" s="315"/>
      <c r="AH363" s="685"/>
      <c r="AI363" s="684">
        <f>_xlfn.IFS(AA363="□",0,AA363="☑",11)</f>
        <v>0</v>
      </c>
      <c r="AJ363" s="929"/>
      <c r="AK363" s="746" t="s">
        <v>3</v>
      </c>
      <c r="AL363" s="240" t="s">
        <v>116</v>
      </c>
      <c r="AM363" s="90"/>
      <c r="AN363" s="88"/>
      <c r="AO363" s="315"/>
      <c r="AP363" s="315"/>
      <c r="AQ363" s="315"/>
      <c r="AR363" s="685"/>
      <c r="AS363" s="684">
        <f>_xlfn.IFS(AK363="□",0,AK363="☑",11)</f>
        <v>0</v>
      </c>
      <c r="AT363" s="1107"/>
      <c r="AU363" s="1107"/>
      <c r="AV363" s="1107"/>
      <c r="AW363" s="807"/>
      <c r="AX363" s="806"/>
    </row>
    <row r="364" spans="1:50" ht="19.5" customHeight="1">
      <c r="A364" s="1095"/>
      <c r="B364" s="973"/>
      <c r="C364" s="369"/>
      <c r="D364" s="369"/>
      <c r="E364" s="369"/>
      <c r="F364" s="369"/>
      <c r="G364" s="369"/>
      <c r="H364" s="369"/>
      <c r="I364" s="369"/>
      <c r="J364" s="686"/>
      <c r="K364" s="424" t="s">
        <v>127</v>
      </c>
      <c r="L364" s="240"/>
      <c r="N364" s="315"/>
      <c r="O364" s="422"/>
      <c r="P364" s="315"/>
      <c r="Q364" s="316"/>
      <c r="R364" s="683"/>
      <c r="S364" s="892"/>
      <c r="T364" s="372"/>
      <c r="U364" s="372"/>
      <c r="V364" s="372"/>
      <c r="W364" s="372"/>
      <c r="X364" s="372"/>
      <c r="Y364" s="372"/>
      <c r="Z364" s="372"/>
      <c r="AA364" s="686"/>
      <c r="AB364" s="424" t="s">
        <v>127</v>
      </c>
      <c r="AC364" s="240"/>
      <c r="AD364" s="90"/>
      <c r="AE364" s="315"/>
      <c r="AF364" s="422"/>
      <c r="AG364" s="315"/>
      <c r="AH364" s="316"/>
      <c r="AI364" s="684"/>
      <c r="AJ364" s="929"/>
      <c r="AK364" s="687"/>
      <c r="AL364" s="424" t="s">
        <v>127</v>
      </c>
      <c r="AM364" s="240"/>
      <c r="AN364" s="90"/>
      <c r="AO364" s="315"/>
      <c r="AP364" s="422"/>
      <c r="AQ364" s="315"/>
      <c r="AR364" s="316"/>
      <c r="AS364" s="684"/>
      <c r="AT364" s="1107"/>
      <c r="AU364" s="1107"/>
      <c r="AV364" s="1107"/>
      <c r="AW364" s="807"/>
      <c r="AX364" s="806"/>
    </row>
    <row r="365" spans="1:50" ht="19.5" customHeight="1">
      <c r="A365" s="1095"/>
      <c r="B365" s="973"/>
      <c r="C365" s="369"/>
      <c r="D365" s="369"/>
      <c r="E365" s="369"/>
      <c r="F365" s="369"/>
      <c r="G365" s="369"/>
      <c r="H365" s="369"/>
      <c r="I365" s="369"/>
      <c r="J365" s="686"/>
      <c r="K365" s="746" t="s">
        <v>3</v>
      </c>
      <c r="L365" s="355" t="s">
        <v>130</v>
      </c>
      <c r="M365" s="88"/>
      <c r="N365" s="315"/>
      <c r="O365" s="315"/>
      <c r="P365" s="315"/>
      <c r="Q365" s="316"/>
      <c r="R365" s="683"/>
      <c r="S365" s="892"/>
      <c r="T365" s="372"/>
      <c r="U365" s="372"/>
      <c r="V365" s="372"/>
      <c r="W365" s="372"/>
      <c r="X365" s="372"/>
      <c r="Y365" s="372"/>
      <c r="Z365" s="372"/>
      <c r="AA365" s="686"/>
      <c r="AB365" s="746" t="s">
        <v>3</v>
      </c>
      <c r="AC365" s="355" t="s">
        <v>130</v>
      </c>
      <c r="AD365" s="88"/>
      <c r="AE365" s="315"/>
      <c r="AF365" s="315"/>
      <c r="AG365" s="315"/>
      <c r="AH365" s="316"/>
      <c r="AI365" s="684"/>
      <c r="AJ365" s="929"/>
      <c r="AK365" s="687"/>
      <c r="AL365" s="746" t="s">
        <v>3</v>
      </c>
      <c r="AM365" s="355" t="s">
        <v>130</v>
      </c>
      <c r="AN365" s="88"/>
      <c r="AO365" s="315"/>
      <c r="AP365" s="315"/>
      <c r="AQ365" s="315"/>
      <c r="AR365" s="316"/>
      <c r="AS365" s="684"/>
      <c r="AT365" s="1107"/>
      <c r="AU365" s="1107"/>
      <c r="AV365" s="1107"/>
      <c r="AW365" s="807"/>
      <c r="AX365" s="806"/>
    </row>
    <row r="366" spans="1:50" ht="19.5" customHeight="1">
      <c r="A366" s="1095"/>
      <c r="B366" s="973"/>
      <c r="C366" s="369"/>
      <c r="D366" s="369"/>
      <c r="E366" s="369"/>
      <c r="F366" s="369"/>
      <c r="G366" s="369"/>
      <c r="H366" s="369"/>
      <c r="I366" s="369"/>
      <c r="J366" s="686"/>
      <c r="K366" s="746" t="s">
        <v>3</v>
      </c>
      <c r="L366" s="355" t="s">
        <v>107</v>
      </c>
      <c r="M366" s="88"/>
      <c r="N366" s="315"/>
      <c r="O366" s="315"/>
      <c r="P366" s="315"/>
      <c r="Q366" s="316"/>
      <c r="R366" s="683"/>
      <c r="S366" s="892"/>
      <c r="T366" s="372"/>
      <c r="U366" s="372"/>
      <c r="V366" s="372"/>
      <c r="W366" s="372"/>
      <c r="X366" s="372"/>
      <c r="Y366" s="372"/>
      <c r="Z366" s="372"/>
      <c r="AA366" s="686"/>
      <c r="AB366" s="746" t="s">
        <v>3</v>
      </c>
      <c r="AC366" s="355" t="s">
        <v>107</v>
      </c>
      <c r="AD366" s="88"/>
      <c r="AE366" s="315"/>
      <c r="AF366" s="315"/>
      <c r="AG366" s="315"/>
      <c r="AH366" s="316"/>
      <c r="AI366" s="684"/>
      <c r="AJ366" s="929"/>
      <c r="AK366" s="687"/>
      <c r="AL366" s="746" t="s">
        <v>3</v>
      </c>
      <c r="AM366" s="355" t="s">
        <v>107</v>
      </c>
      <c r="AN366" s="88"/>
      <c r="AO366" s="315"/>
      <c r="AP366" s="315"/>
      <c r="AQ366" s="315"/>
      <c r="AR366" s="316"/>
      <c r="AS366" s="684"/>
      <c r="AT366" s="1107"/>
      <c r="AU366" s="1107"/>
      <c r="AV366" s="1107"/>
      <c r="AW366" s="807"/>
      <c r="AX366" s="806"/>
    </row>
    <row r="367" spans="1:50" ht="19.5" customHeight="1">
      <c r="A367" s="1095"/>
      <c r="B367" s="973"/>
      <c r="C367" s="369"/>
      <c r="D367" s="369"/>
      <c r="E367" s="369"/>
      <c r="F367" s="369"/>
      <c r="G367" s="369"/>
      <c r="H367" s="369"/>
      <c r="I367" s="369"/>
      <c r="J367" s="686"/>
      <c r="K367" s="746" t="s">
        <v>3</v>
      </c>
      <c r="L367" s="509" t="s">
        <v>128</v>
      </c>
      <c r="M367" s="88"/>
      <c r="N367" s="877"/>
      <c r="O367" s="878"/>
      <c r="P367" s="315"/>
      <c r="Q367" s="316"/>
      <c r="R367" s="683"/>
      <c r="S367" s="892"/>
      <c r="T367" s="372"/>
      <c r="U367" s="372"/>
      <c r="V367" s="372"/>
      <c r="W367" s="372"/>
      <c r="X367" s="372"/>
      <c r="Y367" s="372"/>
      <c r="Z367" s="372"/>
      <c r="AA367" s="686"/>
      <c r="AB367" s="746" t="s">
        <v>3</v>
      </c>
      <c r="AC367" s="509" t="s">
        <v>128</v>
      </c>
      <c r="AD367" s="88"/>
      <c r="AE367" s="877"/>
      <c r="AF367" s="878"/>
      <c r="AG367" s="315"/>
      <c r="AH367" s="316"/>
      <c r="AI367" s="684"/>
      <c r="AJ367" s="929"/>
      <c r="AK367" s="687"/>
      <c r="AL367" s="746" t="s">
        <v>3</v>
      </c>
      <c r="AM367" s="509" t="s">
        <v>128</v>
      </c>
      <c r="AN367" s="88"/>
      <c r="AO367" s="877"/>
      <c r="AP367" s="878"/>
      <c r="AQ367" s="315"/>
      <c r="AR367" s="316"/>
      <c r="AS367" s="684"/>
      <c r="AT367" s="1107"/>
      <c r="AU367" s="1107"/>
      <c r="AV367" s="1107"/>
      <c r="AW367" s="807"/>
      <c r="AX367" s="806"/>
    </row>
    <row r="368" spans="1:50" ht="19.5" customHeight="1">
      <c r="A368" s="1095"/>
      <c r="B368" s="973"/>
      <c r="C368" s="438"/>
      <c r="D368" s="515"/>
      <c r="E368" s="369"/>
      <c r="F368" s="369"/>
      <c r="G368" s="369"/>
      <c r="H368" s="369"/>
      <c r="I368" s="369"/>
      <c r="J368" s="386" t="s">
        <v>191</v>
      </c>
      <c r="K368" s="264"/>
      <c r="L368" s="343"/>
      <c r="M368" s="343"/>
      <c r="N368" s="264"/>
      <c r="O368" s="315"/>
      <c r="P368" s="463"/>
      <c r="Q368" s="703"/>
      <c r="R368" s="683"/>
      <c r="S368" s="892"/>
      <c r="T368" s="439"/>
      <c r="U368" s="516"/>
      <c r="V368" s="372"/>
      <c r="W368" s="372"/>
      <c r="X368" s="372"/>
      <c r="Y368" s="372"/>
      <c r="Z368" s="372"/>
      <c r="AA368" s="386" t="s">
        <v>191</v>
      </c>
      <c r="AB368" s="264"/>
      <c r="AC368" s="343"/>
      <c r="AD368" s="343"/>
      <c r="AE368" s="264"/>
      <c r="AF368" s="315"/>
      <c r="AG368" s="463"/>
      <c r="AH368" s="703"/>
      <c r="AI368" s="684"/>
      <c r="AJ368" s="929"/>
      <c r="AK368" s="387" t="s">
        <v>191</v>
      </c>
      <c r="AL368" s="264"/>
      <c r="AM368" s="343"/>
      <c r="AN368" s="343"/>
      <c r="AO368" s="264"/>
      <c r="AP368" s="315"/>
      <c r="AQ368" s="463"/>
      <c r="AR368" s="703"/>
      <c r="AS368" s="684"/>
      <c r="AT368" s="1107"/>
      <c r="AU368" s="1107"/>
      <c r="AV368" s="1107"/>
      <c r="AW368" s="807"/>
      <c r="AX368" s="806"/>
    </row>
    <row r="369" spans="1:63" ht="19.5" customHeight="1">
      <c r="A369" s="1095"/>
      <c r="B369" s="973"/>
      <c r="C369" s="369"/>
      <c r="D369" s="369"/>
      <c r="E369" s="369"/>
      <c r="F369" s="369"/>
      <c r="G369" s="369"/>
      <c r="H369" s="369"/>
      <c r="I369" s="369"/>
      <c r="J369" s="744" t="s">
        <v>2</v>
      </c>
      <c r="K369" s="355" t="s">
        <v>91</v>
      </c>
      <c r="L369" s="356"/>
      <c r="M369" s="356"/>
      <c r="N369" s="315"/>
      <c r="O369" s="315"/>
      <c r="P369" s="88"/>
      <c r="Q369" s="704"/>
      <c r="R369" s="683">
        <f>_xlfn.IFS(AND(J369="□",J370="□"),0,AND(J369="☑",J370="□"),1,AND(J369="□",J370="☑"),2)</f>
        <v>1</v>
      </c>
      <c r="S369" s="892"/>
      <c r="T369" s="372"/>
      <c r="U369" s="372"/>
      <c r="V369" s="372"/>
      <c r="W369" s="372"/>
      <c r="X369" s="372"/>
      <c r="Y369" s="372"/>
      <c r="Z369" s="372"/>
      <c r="AA369" s="744" t="s">
        <v>3</v>
      </c>
      <c r="AB369" s="355" t="s">
        <v>91</v>
      </c>
      <c r="AC369" s="356"/>
      <c r="AD369" s="356"/>
      <c r="AE369" s="315"/>
      <c r="AF369" s="315"/>
      <c r="AG369" s="88"/>
      <c r="AH369" s="704"/>
      <c r="AI369" s="684">
        <f>_xlfn.IFS(AND(AA369="□",AA370="□"),0,AND(AA369="☑",AA370="□"),1,AND(AA369="□",AA370="☑"),2)</f>
        <v>0</v>
      </c>
      <c r="AJ369" s="929"/>
      <c r="AK369" s="746" t="s">
        <v>3</v>
      </c>
      <c r="AL369" s="355" t="s">
        <v>91</v>
      </c>
      <c r="AM369" s="356"/>
      <c r="AN369" s="356"/>
      <c r="AO369" s="315"/>
      <c r="AP369" s="315"/>
      <c r="AQ369" s="88"/>
      <c r="AR369" s="704"/>
      <c r="AS369" s="684">
        <f>_xlfn.IFS(AND(AK369="□",AK370="□"),0,AND(AK369="☑",AK370="□"),1,AND(AK369="□",AK370="☑"),2)</f>
        <v>0</v>
      </c>
      <c r="AT369" s="1107"/>
      <c r="AU369" s="1107"/>
      <c r="AV369" s="1107"/>
      <c r="AW369" s="807"/>
      <c r="AX369" s="806"/>
    </row>
    <row r="370" spans="1:63" ht="19.5" customHeight="1">
      <c r="A370" s="1095"/>
      <c r="B370" s="973"/>
      <c r="C370" s="369"/>
      <c r="D370" s="369"/>
      <c r="E370" s="369"/>
      <c r="F370" s="369"/>
      <c r="G370" s="369"/>
      <c r="H370" s="369"/>
      <c r="I370" s="369"/>
      <c r="J370" s="744" t="s">
        <v>3</v>
      </c>
      <c r="K370" s="342" t="s">
        <v>92</v>
      </c>
      <c r="L370" s="343"/>
      <c r="M370" s="343"/>
      <c r="N370" s="88"/>
      <c r="O370" s="315"/>
      <c r="P370" s="315"/>
      <c r="Q370" s="703"/>
      <c r="R370" s="683"/>
      <c r="S370" s="892"/>
      <c r="T370" s="372"/>
      <c r="U370" s="372"/>
      <c r="V370" s="372"/>
      <c r="W370" s="372"/>
      <c r="X370" s="372"/>
      <c r="Y370" s="372"/>
      <c r="Z370" s="372"/>
      <c r="AA370" s="744" t="s">
        <v>3</v>
      </c>
      <c r="AB370" s="342" t="s">
        <v>92</v>
      </c>
      <c r="AC370" s="343"/>
      <c r="AD370" s="343"/>
      <c r="AE370" s="88"/>
      <c r="AF370" s="315"/>
      <c r="AG370" s="315"/>
      <c r="AH370" s="703"/>
      <c r="AI370" s="684"/>
      <c r="AJ370" s="929"/>
      <c r="AK370" s="746" t="s">
        <v>3</v>
      </c>
      <c r="AL370" s="342" t="s">
        <v>92</v>
      </c>
      <c r="AM370" s="343"/>
      <c r="AN370" s="343"/>
      <c r="AO370" s="88"/>
      <c r="AP370" s="315"/>
      <c r="AQ370" s="315"/>
      <c r="AR370" s="703"/>
      <c r="AS370" s="684"/>
      <c r="AT370" s="1107"/>
      <c r="AU370" s="1107"/>
      <c r="AV370" s="1107"/>
      <c r="AW370" s="807"/>
      <c r="AX370" s="806"/>
    </row>
    <row r="371" spans="1:63" ht="19.5" customHeight="1">
      <c r="A371" s="1095"/>
      <c r="B371" s="973"/>
      <c r="C371" s="369"/>
      <c r="D371" s="369"/>
      <c r="E371" s="369"/>
      <c r="F371" s="369"/>
      <c r="G371" s="369"/>
      <c r="H371" s="369"/>
      <c r="I371" s="369"/>
      <c r="J371" s="386" t="s">
        <v>269</v>
      </c>
      <c r="K371" s="264"/>
      <c r="L371" s="320"/>
      <c r="M371" s="264"/>
      <c r="N371" s="315"/>
      <c r="O371" s="797" t="str">
        <f>IF(O372="","",IFERROR(IF(DATEDIF(O372,$K$14,"M")&lt;6,"レポート記入日から6ヵ月未満になっていませんか？",""),""))</f>
        <v/>
      </c>
      <c r="P371" s="315"/>
      <c r="Q371" s="703"/>
      <c r="R371" s="683"/>
      <c r="S371" s="892"/>
      <c r="T371" s="372"/>
      <c r="U371" s="372"/>
      <c r="V371" s="372"/>
      <c r="W371" s="372"/>
      <c r="X371" s="372"/>
      <c r="Y371" s="372"/>
      <c r="Z371" s="372"/>
      <c r="AA371" s="386" t="s">
        <v>269</v>
      </c>
      <c r="AB371" s="264"/>
      <c r="AC371" s="320"/>
      <c r="AD371" s="264"/>
      <c r="AE371" s="315"/>
      <c r="AF371" s="797" t="str">
        <f>IF(AF372="","",IFERROR(IF(DATEDIF(AF372,$K$14,"M")&lt;6,"レポート記入日から6ヵ月未満になっていませんか？",""),""))</f>
        <v/>
      </c>
      <c r="AG371" s="315"/>
      <c r="AH371" s="703"/>
      <c r="AI371" s="684"/>
      <c r="AJ371" s="929"/>
      <c r="AK371" s="387" t="s">
        <v>269</v>
      </c>
      <c r="AL371" s="264"/>
      <c r="AM371" s="320"/>
      <c r="AN371" s="264"/>
      <c r="AO371" s="315"/>
      <c r="AP371" s="797" t="str">
        <f>IF(AP372="","",IFERROR(IF(DATEDIF(AP372,$K$14,"M")&lt;6,"レポート記入日から6ヵ月未満になっていませんか？",""),""))</f>
        <v/>
      </c>
      <c r="AQ371" s="315"/>
      <c r="AR371" s="703"/>
      <c r="AS371" s="684"/>
      <c r="AT371" s="1107"/>
      <c r="AU371" s="1107"/>
      <c r="AV371" s="1107"/>
      <c r="AW371" s="807"/>
      <c r="AX371" s="806"/>
    </row>
    <row r="372" spans="1:63" ht="19.5" customHeight="1">
      <c r="A372" s="1095"/>
      <c r="B372" s="973"/>
      <c r="C372" s="219"/>
      <c r="D372" s="219"/>
      <c r="E372" s="219"/>
      <c r="F372" s="219"/>
      <c r="G372" s="219"/>
      <c r="H372" s="219"/>
      <c r="I372" s="219"/>
      <c r="J372" s="744" t="s">
        <v>2</v>
      </c>
      <c r="K372" s="374" t="s">
        <v>96</v>
      </c>
      <c r="L372" s="266"/>
      <c r="M372" s="266"/>
      <c r="N372" s="512" t="s">
        <v>98</v>
      </c>
      <c r="O372" s="753"/>
      <c r="P372" s="315"/>
      <c r="Q372" s="704"/>
      <c r="R372" s="683">
        <f>_xlfn.IFS(AND(J372="□",J373="□",J374="□"),0,AND(J372="☑",J373="□",J374="□"),1,AND(J372="□",J373="☑",J374="□"),2,AND(J372="□",J373="□",J374="☑"),3)</f>
        <v>1</v>
      </c>
      <c r="S372" s="892"/>
      <c r="T372" s="225"/>
      <c r="U372" s="225"/>
      <c r="V372" s="225"/>
      <c r="W372" s="225"/>
      <c r="X372" s="225"/>
      <c r="Y372" s="225"/>
      <c r="Z372" s="225"/>
      <c r="AA372" s="744" t="s">
        <v>3</v>
      </c>
      <c r="AB372" s="374" t="s">
        <v>96</v>
      </c>
      <c r="AC372" s="266"/>
      <c r="AD372" s="266"/>
      <c r="AE372" s="512" t="s">
        <v>98</v>
      </c>
      <c r="AF372" s="753"/>
      <c r="AG372" s="315"/>
      <c r="AH372" s="704"/>
      <c r="AI372" s="684">
        <f>_xlfn.IFS(AND(AA372="□",AA373="□",AA374="□"),0,AND(AA372="☑",AA373="□",AA374="□"),1,AND(AA372="□",AA373="☑",AA374="□"),2,AND(AA372="□",AA373="□",AA374="☑"),3)</f>
        <v>0</v>
      </c>
      <c r="AJ372" s="929"/>
      <c r="AK372" s="746" t="s">
        <v>3</v>
      </c>
      <c r="AL372" s="374" t="s">
        <v>96</v>
      </c>
      <c r="AM372" s="266"/>
      <c r="AN372" s="266"/>
      <c r="AO372" s="512" t="s">
        <v>98</v>
      </c>
      <c r="AP372" s="753"/>
      <c r="AQ372" s="315"/>
      <c r="AR372" s="704"/>
      <c r="AS372" s="684">
        <f>_xlfn.IFS(AND(AK372="□",AK373="□",AK374="□"),0,AND(AK372="☑",AK373="□",AK374="□"),1,AND(AK372="□",AK373="☑",AK374="□"),2,AND(AK372="□",AK373="□",AK374="☑"),3)</f>
        <v>0</v>
      </c>
      <c r="AT372" s="1107"/>
      <c r="AU372" s="1107"/>
      <c r="AV372" s="1107"/>
      <c r="AW372" s="807"/>
      <c r="AX372" s="806"/>
    </row>
    <row r="373" spans="1:63" ht="19.5" customHeight="1">
      <c r="A373" s="1095"/>
      <c r="B373" s="973"/>
      <c r="C373" s="219"/>
      <c r="D373" s="219"/>
      <c r="E373" s="219"/>
      <c r="F373" s="219"/>
      <c r="G373" s="219"/>
      <c r="H373" s="219"/>
      <c r="I373" s="219"/>
      <c r="J373" s="744" t="s">
        <v>3</v>
      </c>
      <c r="K373" s="374" t="s">
        <v>94</v>
      </c>
      <c r="L373" s="266"/>
      <c r="M373" s="266"/>
      <c r="N373" s="380" t="s">
        <v>194</v>
      </c>
      <c r="O373" s="264"/>
      <c r="P373" s="315"/>
      <c r="Q373" s="316"/>
      <c r="R373" s="683"/>
      <c r="S373" s="892"/>
      <c r="T373" s="225"/>
      <c r="U373" s="225"/>
      <c r="V373" s="225"/>
      <c r="W373" s="225"/>
      <c r="X373" s="225"/>
      <c r="Y373" s="225"/>
      <c r="Z373" s="225"/>
      <c r="AA373" s="744" t="s">
        <v>3</v>
      </c>
      <c r="AB373" s="374" t="s">
        <v>94</v>
      </c>
      <c r="AC373" s="266"/>
      <c r="AD373" s="266"/>
      <c r="AE373" s="380" t="s">
        <v>194</v>
      </c>
      <c r="AF373" s="264"/>
      <c r="AG373" s="315"/>
      <c r="AH373" s="316"/>
      <c r="AI373" s="684"/>
      <c r="AJ373" s="929"/>
      <c r="AK373" s="746" t="s">
        <v>3</v>
      </c>
      <c r="AL373" s="374" t="s">
        <v>94</v>
      </c>
      <c r="AM373" s="266"/>
      <c r="AN373" s="266"/>
      <c r="AO373" s="380" t="s">
        <v>194</v>
      </c>
      <c r="AP373" s="264"/>
      <c r="AQ373" s="315"/>
      <c r="AR373" s="316"/>
      <c r="AS373" s="684"/>
      <c r="AT373" s="1107"/>
      <c r="AU373" s="1107"/>
      <c r="AV373" s="1107"/>
      <c r="AW373" s="807"/>
      <c r="AX373" s="806"/>
    </row>
    <row r="374" spans="1:63" ht="19.5" customHeight="1">
      <c r="A374" s="1095"/>
      <c r="B374" s="973"/>
      <c r="C374" s="219"/>
      <c r="D374" s="219"/>
      <c r="E374" s="219"/>
      <c r="F374" s="219"/>
      <c r="G374" s="219"/>
      <c r="H374" s="219"/>
      <c r="I374" s="219"/>
      <c r="J374" s="744" t="s">
        <v>3</v>
      </c>
      <c r="K374" s="374" t="s">
        <v>33</v>
      </c>
      <c r="L374" s="266"/>
      <c r="M374" s="266"/>
      <c r="N374" s="264"/>
      <c r="O374" s="267"/>
      <c r="P374" s="315"/>
      <c r="Q374" s="316"/>
      <c r="R374" s="227"/>
      <c r="S374" s="892"/>
      <c r="T374" s="225"/>
      <c r="U374" s="225"/>
      <c r="V374" s="225"/>
      <c r="W374" s="225"/>
      <c r="X374" s="225"/>
      <c r="Y374" s="225"/>
      <c r="Z374" s="225"/>
      <c r="AA374" s="744" t="s">
        <v>3</v>
      </c>
      <c r="AB374" s="374" t="s">
        <v>33</v>
      </c>
      <c r="AC374" s="266"/>
      <c r="AD374" s="266"/>
      <c r="AE374" s="264"/>
      <c r="AF374" s="267"/>
      <c r="AG374" s="315"/>
      <c r="AH374" s="316"/>
      <c r="AI374" s="318"/>
      <c r="AJ374" s="929"/>
      <c r="AK374" s="746" t="s">
        <v>3</v>
      </c>
      <c r="AL374" s="374" t="s">
        <v>33</v>
      </c>
      <c r="AM374" s="266"/>
      <c r="AN374" s="266"/>
      <c r="AO374" s="264"/>
      <c r="AP374" s="267"/>
      <c r="AQ374" s="315"/>
      <c r="AR374" s="316"/>
      <c r="AS374" s="318"/>
      <c r="AT374" s="1107"/>
      <c r="AU374" s="1107"/>
      <c r="AV374" s="1107"/>
      <c r="AW374" s="807"/>
      <c r="AX374" s="806"/>
    </row>
    <row r="375" spans="1:63" ht="19.5" customHeight="1">
      <c r="A375" s="1095"/>
      <c r="B375" s="973"/>
      <c r="C375" s="219"/>
      <c r="D375" s="219"/>
      <c r="E375" s="219"/>
      <c r="F375" s="219"/>
      <c r="G375" s="219"/>
      <c r="H375" s="219"/>
      <c r="I375" s="219"/>
      <c r="J375" s="263" t="s">
        <v>99</v>
      </c>
      <c r="K375" s="593"/>
      <c r="L375" s="265"/>
      <c r="M375" s="266"/>
      <c r="N375" s="264"/>
      <c r="O375" s="267"/>
      <c r="P375" s="267"/>
      <c r="Q375" s="268" t="str">
        <f>IF(ISNUMBER(Q376),"","必要項目が正しく選択されていません")</f>
        <v/>
      </c>
      <c r="R375" s="227"/>
      <c r="S375" s="892"/>
      <c r="T375" s="225"/>
      <c r="U375" s="225"/>
      <c r="V375" s="225"/>
      <c r="W375" s="225"/>
      <c r="X375" s="225"/>
      <c r="Y375" s="225"/>
      <c r="Z375" s="225"/>
      <c r="AA375" s="263" t="s">
        <v>235</v>
      </c>
      <c r="AB375" s="593"/>
      <c r="AC375" s="265"/>
      <c r="AD375" s="266"/>
      <c r="AE375" s="264"/>
      <c r="AF375" s="267"/>
      <c r="AG375" s="267"/>
      <c r="AH375" s="268" t="str">
        <f>IF(ISNUMBER(AH376),"","必要項目が正しく選択されていません")</f>
        <v/>
      </c>
      <c r="AI375" s="318"/>
      <c r="AJ375" s="929"/>
      <c r="AK375" s="264" t="s">
        <v>99</v>
      </c>
      <c r="AL375" s="593"/>
      <c r="AM375" s="265"/>
      <c r="AN375" s="266"/>
      <c r="AO375" s="264"/>
      <c r="AP375" s="267"/>
      <c r="AQ375" s="267"/>
      <c r="AR375" s="268" t="str">
        <f>IF(ISNUMBER(AR376),"","必要項目が正しく選択されていません")</f>
        <v/>
      </c>
      <c r="AS375" s="318"/>
      <c r="AT375" s="1107"/>
      <c r="AU375" s="1107"/>
      <c r="AV375" s="1107"/>
      <c r="AW375" s="807"/>
      <c r="AX375" s="806"/>
    </row>
    <row r="376" spans="1:63" ht="39.75" customHeight="1">
      <c r="A376" s="1095"/>
      <c r="B376" s="973"/>
      <c r="C376" s="219"/>
      <c r="D376" s="219"/>
      <c r="E376" s="219"/>
      <c r="F376" s="219"/>
      <c r="G376" s="219"/>
      <c r="H376" s="219"/>
      <c r="I376" s="219"/>
      <c r="J376" s="314"/>
      <c r="K376" s="821"/>
      <c r="L376" s="821"/>
      <c r="M376" s="821"/>
      <c r="N376" s="821"/>
      <c r="O376" s="821"/>
      <c r="P376" s="267"/>
      <c r="Q376" s="272">
        <f>_xlfn.IFS(J351="☑",1,AND(R353=0,R358=0),1,AND(R353=11,R358=11,R363=11,R369=1,R372=1),3,AND(R353=11,R358=11,R363=11,R369=1,R372=2),2,AND(R353=11,R358=11,R363=11,R369=1,R372=3),1,AND(R353=11,R358=11,R363=11,R369=2,R372=1),2,AND(R353=11,R358=11,R363=11,R369=2,R372=2),2,AND(R353=11,R358=11,R363=11,R369=2,R372=3),1,AND(R353=11,R358=11,R363=0,R369=1,R372=1),2,AND(R353=11,R358=11,R363=0,R369=1,R372=2),2,AND(R353=11,R358=11,R363=0,R369=1,R372=3),1,AND(R353=11,R358=11,R363=0,R369=2,R372=1),2,AND(R353=11,R358=11,R363=0,R369=2,R372=2),2,AND(R353=11,R358=11,R363=0,R369=2,R372=3),1,AND(R353=11,R358=0,R363=11,R369=1,R372=1),3,AND(R353=11,R358=0,R363=11,R369=1,R372=2),2,AND(R353=11,R358=0,R363=11,R369=1,R372=3),1,AND(R353=11,R358=0,R363=11,R369=2,R372=1),2,AND(R353=11,R358=0,R363=11,R369=2,R372=2),2,AND(R353=11,R358=0,R363=11,R369=2,R372=3),1,AND(R353=11,R358=0,R363=0,R369=1,R372=1),2,AND(R353=11,R358=0,R363=0,R369=1,R372=2),2,AND(R353=11,R358=0,R363=0,R369=1,R372=3),1,AND(R353=11,R358=0,R363=0,R369=2,R372=1),2,AND(R353=11,R358=0,R363=0,R369=2,R372=2),2,AND(R353=11,R358=0,R363=0,R369=2,R372=3),1,AND(R353=0,R358=11,R363=11,R369=1,R372=1),3,AND(R353=0,R358=11,R363=11,R369=1,R372=2),2,AND(R353=0,R358=11,R363=11,R369=1,R372=3),1,AND(R353=0,R358=11,R363=11,R369=2,R372=1),2,AND(R353=0,R358=11,R363=11,R369=2,R372=2),2,AND(R353=0,R358=11,R363=11,R369=2,R372=3),1,AND(R353=0,R358=11,R363=0,R369=1,R372=1),1,AND(R353=0,R358=11,R363=0,R369=1,R372=2),1,AND(R353=0,R358=11,R363=0,R369=1,R372=3),1,AND(R353=0,R358=11,R363=0,R369=2,R372=1),1,AND(R353=0,R358=11,R363=0,R369=2,R372=2),1,AND(R353=0,R358=11,R363=0,R369=2,R372=3),1,AND(R353=99,R358=11,R363=11,R369=1,R372=1),3,AND(R353=99,R358=11,R363=11,R369=1,R372=2),2,AND(R353=99,R358=11,R363=11,R369=1,R372=3),1,AND(R353=99,R358=11,R363=11,R369=2,R372=1),2,AND(R353=99,R358=11,R363=11,R369=2,R372=2),2,AND(R353=99,R358=11,R363=11,R369=2,R372=3),1,AND(R353=99,R358=11,R363=0,R369=1,R372=1),2,AND(R353=99,R358=11,R363=0,R369=1,R372=2),2,AND(R353=99,R358=11,R363=0,R369=1,R372=3),1,AND(R353=99,R358=11,R363=0,R369=2,R372=1),2,AND(R353=99,R358=11,R363=0,R369=2,R372=2),2,AND(R353=99,R358=11,R363=0,R369=2,R372=3),1,AND(R353=99,R358=0,R363=11,R369=1,R372=1),2,AND(R353=99,R358=0,R363=11,R369=1,R372=2),2,AND(R353=99,R358=0,R363=11,R369=1,R372=3),1,AND(R353=99,R358=0,R363=11,R369=2,R372=1),2,AND(R353=99,R358=0,R363=11,R369=2,R372=2),2,AND(R353=99,R358=0,R363=11,R369=2,R372=3),1,AND(R353=99,R358=0,R363=0,R369=1,R372=1),2,AND(R353=99,R358=0,R363=0,R369=1,R372=1),2,AND(R353=99,R358=0,R363=0,R369=1,R372=2),2,AND(R353=99,R358=0,R363=0,R369=1,R372=3),1,AND(R353=99,R358=0,R363=0,R369=2,R372=1),2,AND(R353=99,R358=0,R363=0,R369=2,R372=2),2,AND(R353=99,R358=0,R363=0,R369=2,R372=3),1,AND(R353=11,R358=99,R363=11,R369=1,R372=1),3,AND(R353=11,R358=99,R363=11,R369=1,R372=2),2,AND(R353=11,R358=99,R363=11,R369=1,R372=3),1,AND(R353=11,R358=99,R363=11,R369=2,R372=1),2,AND(R353=11,R358=99,R363=11,R369=2,R372=2),2,AND(R353=11,R358=99,R363=11,R369=2,R372=3),1,AND(R353=11,R358=99,R363=0,R369=1,R372=1),2,AND(R353=11,R358=99,R363=0,R369=1,R372=2),2,AND(R353=11,R358=99,R363=0,R369=1,R372=3),1,AND(R353=11,R358=99,R363=0,R369=2,R372=1),2,AND(R353=11,R358=99,R363=0,R369=2,R372=2),2,AND(R353=11,R358=99,R363=0,R369=2,R372=3),1,AND(R353=0,R358=99,R363=11,R369=1,R372=1),2,AND(R353=0,R358=99,R363=11,R369=1,R372=2),2,AND(R353=0,R358=99,R363=11,R369=1,R372=3),1,AND(R353=0,R358=99,R363=11,R369=2,R372=1),2,AND(R353=0,R358=99,R363=11,R369=2,R372=2),2,AND(R353=0,R358=99,R363=11,R369=2,R372=3),1,AND(R353=0,R358=99,R363=0,R369=1,R372=1),1,AND(R353=0,R358=99,R363=0,R369=1,R372=2),1,AND(R353=0,R358=99,R363=0,R369=1,R372=3),1,AND(R353=0,R358=99,R363=0,R369=2,R372=1),1,AND(R353=0,R358=99,R363=0,R369=2,R372=2),1,AND(R353=0,R358=99,R363=0,R369=2,R372=3),1,AND(R353=99,R358=99,R363=11,R369=1,R372=1),2,AND(R353=99,R358=99,R363=11,R369=1,R372=2),2,AND(R353=99,R358=99,R363=11,R369=1,R372=3),1,AND(R353=99,R358=99,R363=11,R369=2,R372=1),2,AND(R353=99,R358=99,R363=11,R369=2,R372=2),2,AND(R353=99,R358=99,R363=11,R369=2,R372=3),1,AND(R353=99,R358=99,R363=0,R369=1,R372=1),2,AND(R353=99,R358=99,R363=0,R369=1,R372=2),2,AND(R353=99,R358=99,R363=0,R369=1,R372=3),1,AND(R353=99,R358=99,R363=0,R369=2,R372=1),2,AND(R353=99,R358=99,R363=0,R369=2,R372=2),2,AND(R353=99,R358=99,R363=0,R369=2,R372=3),1)</f>
        <v>3</v>
      </c>
      <c r="R376" s="705"/>
      <c r="S376" s="892"/>
      <c r="T376" s="225"/>
      <c r="U376" s="225"/>
      <c r="V376" s="225"/>
      <c r="W376" s="225"/>
      <c r="X376" s="225"/>
      <c r="Y376" s="225"/>
      <c r="Z376" s="225"/>
      <c r="AA376" s="314"/>
      <c r="AB376" s="894"/>
      <c r="AC376" s="894"/>
      <c r="AD376" s="894"/>
      <c r="AE376" s="894"/>
      <c r="AF376" s="894"/>
      <c r="AG376" s="267"/>
      <c r="AH376" s="577">
        <f>_xlfn.IFS(AA350="☑",Q376,AA351="☑",1,AND(AI353=0,AI358=0),1,AND(AI353=11,AI358=11,AI363=11,AI369=1,AI372=1),3,AND(AI353=11,AI358=11,AI363=11,AI369=1,AI372=2),2,AND(AI353=11,AI358=11,AI363=11,AI369=1,AI372=3),1,AND(AI353=11,AI358=11,AI363=11,AI369=2,AI372=1),2,AND(AI353=11,AI358=11,AI363=11,AI369=2,AI372=2),2,AND(AI353=11,AI358=11,AI363=11,AI369=2,AI372=3),1,AND(AI353=11,AI358=11,AI363=0,AI369=1,AI372=1),2,AND(AI353=11,AI358=11,AI363=0,AI369=1,AI372=2),2,AND(AI353=11,AI358=11,AI363=0,AI369=1,AI372=3),1,AND(AI353=11,AI358=11,AI363=0,AI369=2,AI372=1),2,AND(AI353=11,AI358=11,AI363=0,AI369=2,AI372=2),2,AND(AI353=11,AI358=11,AI363=0,AI369=2,AI372=3),1,AND(AI353=11,AI358=0,AI363=11,AI369=1,AI372=1),3,AND(AI353=11,AI358=0,AI363=11,AI369=1,AI372=2),2,AND(AI353=11,AI358=0,AI363=11,AI369=1,AI372=3),1,AND(AI353=11,AI358=0,AI363=11,AI369=2,AI372=1),2,AND(AI353=11,AI358=0,AI363=11,AI369=2,AI372=2),2,AND(AI353=11,AI358=0,AI363=11,AI369=2,AI372=3),1,AND(AI353=11,AI358=0,AI363=0,AI369=1,AI372=1),2,AND(AI353=11,AI358=0,AI363=0,AI369=1,AI372=2),2,AND(AI353=11,AI358=0,AI363=0,AI369=1,AI372=3),1,AND(AI353=11,AI358=0,AI363=0,AI369=2,AI372=1),2,AND(AI353=11,AI358=0,AI363=0,AI369=2,AI372=2),2,AND(AI353=11,AI358=0,AI363=0,AI369=2,AI372=3),1,AND(AI353=0,AI358=11,AI363=11,AI369=1,AI372=1),3,AND(AI353=0,AI358=11,AI363=11,AI369=1,AI372=2),2,AND(AI353=0,AI358=11,AI363=11,AI369=1,AI372=3),1,AND(AI353=0,AI358=11,AI363=11,AI369=2,AI372=1),2,AND(AI353=0,AI358=11,AI363=11,AI369=2,AI372=2),2,AND(AI353=0,AI358=11,AI363=11,AI369=2,AI372=3),1,AND(AI353=0,AI358=11,AI363=0,AI369=1,AI372=1),1,AND(AI353=0,AI358=11,AI363=0,AI369=1,AI372=2),1,AND(AI353=0,AI358=11,AI363=0,AI369=1,AI372=3),1,AND(AI353=0,AI358=11,AI363=0,AI369=2,AI372=1),1,AND(AI353=0,AI358=11,AI363=0,AI369=2,AI372=2),1,AND(AI353=0,AI358=11,AI363=0,AI369=2,AI372=3),1,AND(AI353=99,AI358=11,AI363=11,AI369=1,AI372=1),3,AND(AI353=99,AI358=11,AI363=11,AI369=1,AI372=2),2,AND(AI353=99,AI358=11,AI363=11,AI369=1,AI372=3),1,AND(AI353=99,AI358=11,AI363=11,AI369=2,AI372=1),2,AND(AI353=99,AI358=11,AI363=11,AI369=2,AI372=2),2,AND(AI353=99,AI358=11,AI363=11,AI369=2,AI372=3),1,AND(AI353=99,AI358=11,AI363=0,AI369=1,AI372=1),2,AND(AI353=99,AI358=11,AI363=0,AI369=1,AI372=2),2,AND(AI353=99,AI358=11,AI363=0,AI369=1,AI372=3),1,AND(AI353=99,AI358=11,AI363=0,AI369=2,AI372=1),2,AND(AI353=99,AI358=11,AI363=0,AI369=2,AI372=2),2,AND(AI353=99,AI358=11,AI363=0,AI369=2,AI372=3),1,AND(AI353=99,AI358=0,AI363=11,AI369=1,AI372=1),2,AND(AI353=99,AI358=0,AI363=11,AI369=1,AI372=2),2,AND(AI353=99,AI358=0,AI363=11,AI369=1,AI372=3),1,AND(AI353=99,AI358=0,AI363=11,AI369=2,AI372=1),2,AND(AI353=99,AI358=0,AI363=11,AI369=2,AI372=2),2,AND(AI353=99,AI358=0,AI363=11,AI369=2,AI372=3),1,AND(AI353=99,AI358=0,AI363=0,AI369=1,AI372=1),2,AND(AI353=99,AI358=0,AI363=0,AI369=1,AI372=1),2,AND(AI353=99,AI358=0,AI363=0,AI369=1,AI372=2),2,AND(AI353=99,AI358=0,AI363=0,AI369=1,AI372=3),1,AND(AI353=99,AI358=0,AI363=0,AI369=2,AI372=1),2,AND(AI353=99,AI358=0,AI363=0,AI369=2,AI372=2),2,AND(AI353=99,AI358=0,AI363=0,AI369=2,AI372=3),1,AND(AI353=11,AI358=99,AI363=11,AI369=1,AI372=1),3,AND(AI353=11,AI358=99,AI363=11,AI369=1,AI372=2),2,AND(AI353=11,AI358=99,AI363=11,AI369=1,AI372=3),1,AND(AI353=11,AI358=99,AI363=11,AI369=2,AI372=1),2,AND(AI353=11,AI358=99,AI363=11,AI369=2,AI372=2),2,AND(AI353=11,AI358=99,AI363=11,AI369=2,AI372=3),1,AND(AI353=11,AI358=99,AI363=0,AI369=1,AI372=1),2,AND(AI353=11,AI358=99,AI363=0,AI369=1,AI372=2),2,AND(AI353=11,AI358=99,AI363=0,AI369=1,AI372=3),1,AND(AI353=11,AI358=99,AI363=0,AI369=2,AI372=1),2,AND(AI353=11,AI358=99,AI363=0,AI369=2,AI372=2),2,AND(AI353=11,AI358=99,AI363=0,AI369=2,AI372=3),1,AND(AI353=0,AI358=99,AI363=11,AI369=1,AI372=1),2,AND(AI353=0,AI358=99,AI363=11,AI369=1,AI372=2),2,AND(AI353=0,AI358=99,AI363=11,AI369=1,AI372=3),1,AND(AI353=0,AI358=99,AI363=11,AI369=2,AI372=1),2,AND(AI353=0,AI358=99,AI363=11,AI369=2,AI372=2),2,AND(AI353=0,AI358=99,AI363=11,AI369=2,AI372=3),1,AND(AI353=0,AI358=99,AI363=0,AI369=1,AI372=1),1,AND(AI353=0,AI358=99,AI363=0,AI369=1,AI372=2),1,AND(AI353=0,AI358=99,AI363=0,AI369=1,AI372=3),1,AND(AI353=0,AI358=99,AI363=0,AI369=2,AI372=1),1,AND(AI353=0,AI358=99,AI363=0,AI369=2,AI372=2),1,AND(AI353=0,AI358=99,AI363=0,AI369=2,AI372=3),1,AND(AI353=99,AI358=99,AI363=11,AI369=1,AI372=1),2,AND(AI353=99,AI358=99,AI363=11,AI369=1,AI372=2),2,AND(AI353=99,AI358=99,AI363=11,AI369=1,AI372=3),1,AND(AI353=99,AI358=99,AI363=11,AI369=2,AI372=1),2,AND(AI353=99,AI358=99,AI363=11,AI369=2,AI372=2),2,AND(AI353=99,AI358=99,AI363=11,AI369=2,AI372=3),1,AND(AI353=99,AI358=99,AI363=0,AI369=1,AI372=1),2,AND(AI353=99,AI358=99,AI363=0,AI369=1,AI372=2),2,AND(AI353=99,AI358=99,AI363=0,AI369=1,AI372=3),1,AND(AI353=99,AI358=99,AI363=0,AI369=2,AI372=1),2,AND(AI353=99,AI358=99,AI363=0,AI369=2,AI372=2),2,AND(AI353=99,AI358=99,AI363=0,AI369=2,AI372=3),1)</f>
        <v>3</v>
      </c>
      <c r="AI376" s="706"/>
      <c r="AJ376" s="929"/>
      <c r="AK376" s="319"/>
      <c r="AL376" s="821"/>
      <c r="AM376" s="821"/>
      <c r="AN376" s="821"/>
      <c r="AO376" s="821"/>
      <c r="AP376" s="821"/>
      <c r="AQ376" s="267"/>
      <c r="AR376" s="272">
        <f>_xlfn.IFS(AK350="☑",Q376,AN350="☑",AH376,AK351="☑",1,AND(AS353=0,AS358=0),1,AND(AS353=11,AS358=11,AS363=11,AS369=1,AS372=1),3,AND(AS353=11,AS358=11,AS363=11,AS369=1,AS372=2),2,AND(AS353=11,AS358=11,AS363=11,AS369=1,AS372=3),1,AND(AS353=11,AS358=11,AS363=11,AS369=2,AS372=1),2,AND(AS353=11,AS358=11,AS363=11,AS369=2,AS372=2),2,AND(AS353=11,AS358=11,AS363=11,AS369=2,AS372=3),1,AND(AS353=11,AS358=11,AS363=0,AS369=1,AS372=1),2,AND(AS353=11,AS358=11,AS363=0,AS369=1,AS372=2),2,AND(AS353=11,AS358=11,AS363=0,AS369=1,AS372=3),1,AND(AS353=11,AS358=11,AS363=0,AS369=2,AS372=1),2,AND(AS353=11,AS358=11,AS363=0,AS369=2,AS372=2),2,AND(AS353=11,AS358=11,AS363=0,AS369=2,AS372=3),1,AND(AS353=11,AS358=0,AS363=11,AS369=1,AS372=1),3,AND(AS353=11,AS358=0,AS363=11,AS369=1,AS372=2),2,AND(AS353=11,AS358=0,AS363=11,AS369=1,AS372=3),1,AND(AS353=11,AS358=0,AS363=11,AS369=2,AS372=1),2,AND(AS353=11,AS358=0,AS363=11,AS369=2,AS372=2),2,AND(AS353=11,AS358=0,AS363=11,AS369=2,AS372=3),1,AND(AS353=11,AS358=0,AS363=0,AS369=1,AS372=1),2,AND(AS353=11,AS358=0,AS363=0,AS369=1,AS372=2),2,AND(AS353=11,AS358=0,AS363=0,AS369=1,AS372=3),1,AND(AS353=11,AS358=0,AS363=0,AS369=2,AS372=1),2,AND(AS353=11,AS358=0,AS363=0,AS369=2,AS372=2),2,AND(AS353=11,AS358=0,AS363=0,AS369=2,AS372=3),1,AND(AS353=0,AS358=11,AS363=11,AS369=1,AS372=1),3,AND(AS353=0,AS358=11,AS363=11,AS369=1,AS372=2),2,AND(AS353=0,AS358=11,AS363=11,AS369=1,AS372=3),1,AND(AS353=0,AS358=11,AS363=11,AS369=2,AS372=1),2,AND(AS353=0,AS358=11,AS363=11,AS369=2,AS372=2),2,AND(AS353=0,AS358=11,AS363=11,AS369=2,AS372=3),1,AND(AS353=0,AS358=11,AS363=0,AS369=1,AS372=1),1,AND(AS353=0,AS358=11,AS363=0,AS369=1,AS372=2),1,AND(AS353=0,AS358=11,AS363=0,AS369=1,AS372=3),1,AND(AS353=0,AS358=11,AS363=0,AS369=2,AS372=1),1,AND(AS353=0,AS358=11,AS363=0,AS369=2,AS372=2),1,AND(AS353=0,AS358=11,AS363=0,AS369=2,AS372=3),1,AND(AS353=99,AS358=11,AS363=11,AS369=1,AS372=1),3,AND(AS353=99,AS358=11,AS363=11,AS369=1,AS372=2),2,AND(AS353=99,AS358=11,AS363=11,AS369=1,AS372=3),1,AND(AS353=99,AS358=11,AS363=11,AS369=2,AS372=1),2,AND(AS353=99,AS358=11,AS363=11,AS369=2,AS372=2),2,AND(AS353=99,AS358=11,AS363=11,AS369=2,AS372=3),1,AND(AS353=99,AS358=11,AS363=0,AS369=1,AS372=1),2,AND(AS353=99,AS358=11,AS363=0,AS369=1,AS372=2),2,AND(AS353=99,AS358=11,AS363=0,AS369=1,AS372=3),1,AND(AS353=99,AS358=11,AS363=0,AS369=2,AS372=1),2,AND(AS353=99,AS358=11,AS363=0,AS369=2,AS372=2),2,AND(AS353=99,AS358=11,AS363=0,AS369=2,AS372=3),1,AND(AS353=99,AS358=0,AS363=11,AS369=1,AS372=1),2,AND(AS353=99,AS358=0,AS363=11,AS369=1,AS372=2),2,AND(AS353=99,AS358=0,AS363=11,AS369=1,AS372=3),1,AND(AS353=99,AS358=0,AS363=11,AS369=2,AS372=1),2,AND(AS353=99,AS358=0,AS363=11,AS369=2,AS372=2),2,AND(AS353=99,AS358=0,AS363=11,AS369=2,AS372=3),1,AND(AS353=99,AS358=0,AS363=0,AS369=1,AS372=1),2,AND(AS353=99,AS358=0,AS363=0,AS369=1,AS372=1),2,AND(AS353=99,AS358=0,AS363=0,AS369=1,AS372=2),2,AND(AS353=99,AS358=0,AS363=0,AS369=1,AS372=3),1,AND(AS353=99,AS358=0,AS363=0,AS369=2,AS372=1),2,AND(AS353=99,AS358=0,AS363=0,AS369=2,AS372=2),2,AND(AS353=99,AS358=0,AS363=0,AS369=2,AS372=3),1,AND(AS353=11,AS358=99,AS363=11,AS369=1,AS372=1),3,AND(AS353=11,AS358=99,AS363=11,AS369=1,AS372=2),2,AND(AS353=11,AS358=99,AS363=11,AS369=1,AS372=3),1,AND(AS353=11,AS358=99,AS363=11,AS369=2,AS372=1),2,AND(AS353=11,AS358=99,AS363=11,AS369=2,AS372=2),2,AND(AS353=11,AS358=99,AS363=11,AS369=2,AS372=3),1,AND(AS353=11,AS358=99,AS363=0,AS369=1,AS372=1),2,AND(AS353=11,AS358=99,AS363=0,AS369=1,AS372=2),2,AND(AS353=11,AS358=99,AS363=0,AS369=1,AS372=3),1,AND(AS353=11,AS358=99,AS363=0,AS369=2,AS372=1),2,AND(AS353=11,AS358=99,AS363=0,AS369=2,AS372=2),2,AND(AS353=11,AS358=99,AS363=0,AS369=2,AS372=3),1,AND(AS353=0,AS358=99,AS363=11,AS369=1,AS372=1),2,AND(AS353=0,AS358=99,AS363=11,AS369=1,AS372=2),2,AND(AS353=0,AS358=99,AS363=11,AS369=1,AS372=3),1,AND(AS353=0,AS358=99,AS363=11,AS369=2,AS372=1),2,AND(AS353=0,AS358=99,AS363=11,AS369=2,AS372=2),2,AND(AS353=0,AS358=99,AS363=11,AS369=2,AS372=3),1,AND(AS353=0,AS358=99,AS363=0,AS369=1,AS372=1),1,AND(AS353=0,AS358=99,AS363=0,AS369=1,AS372=2),1,AND(AS353=0,AS358=99,AS363=0,AS369=1,AS372=3),1,AND(AS353=0,AS358=99,AS363=0,AS369=2,AS372=1),1,AND(AS353=0,AS358=99,AS363=0,AS369=2,AS372=2),1,AND(AS353=0,AS358=99,AS363=0,AS369=2,AS372=3),1,AND(AS353=99,AS358=99,AS363=11,AS369=1,AS372=1),2,AND(AS353=99,AS358=99,AS363=11,AS369=1,AS372=2),2,AND(AS353=99,AS358=99,AS363=11,AS369=1,AS372=3),1,AND(AS353=99,AS358=99,AS363=11,AS369=2,AS372=1),2,AND(AS353=99,AS358=99,AS363=11,AS369=2,AS372=2),2,AND(AS353=99,AS358=99,AS363=11,AS369=2,AS372=3),1,AND(AS353=99,AS358=99,AS363=0,AS369=1,AS372=1),2,AND(AS353=99,AS358=99,AS363=0,AS369=1,AS372=2),2,AND(AS353=99,AS358=99,AS363=0,AS369=1,AS372=3),1,AND(AS353=99,AS358=99,AS363=0,AS369=2,AS372=1),2,AND(AS353=99,AS358=99,AS363=0,AS369=2,AS372=2),2,AND(AS353=99,AS358=99,AS363=0,AS369=2,AS372=3),1)</f>
        <v>3</v>
      </c>
      <c r="AS376" s="706"/>
      <c r="AT376" s="1107"/>
      <c r="AU376" s="1107"/>
      <c r="AV376" s="1107"/>
      <c r="AW376" s="246"/>
      <c r="AX376" s="247"/>
    </row>
    <row r="377" spans="1:63" ht="19.5" customHeight="1" thickBot="1">
      <c r="A377" s="1095"/>
      <c r="B377" s="973"/>
      <c r="C377" s="219"/>
      <c r="D377" s="219"/>
      <c r="E377" s="219"/>
      <c r="F377" s="219"/>
      <c r="G377" s="219"/>
      <c r="H377" s="219"/>
      <c r="I377" s="219"/>
      <c r="J377" s="314"/>
      <c r="K377" s="319"/>
      <c r="L377" s="320"/>
      <c r="M377" s="320"/>
      <c r="N377" s="320"/>
      <c r="O377" s="320"/>
      <c r="P377" s="320"/>
      <c r="Q377" s="622" t="s">
        <v>123</v>
      </c>
      <c r="R377" s="227"/>
      <c r="S377" s="892"/>
      <c r="T377" s="225"/>
      <c r="U377" s="225"/>
      <c r="V377" s="225"/>
      <c r="W377" s="225"/>
      <c r="X377" s="225"/>
      <c r="Y377" s="225"/>
      <c r="Z377" s="225"/>
      <c r="AA377" s="314"/>
      <c r="AB377" s="319"/>
      <c r="AC377" s="320"/>
      <c r="AD377" s="320"/>
      <c r="AE377" s="320"/>
      <c r="AF377" s="320"/>
      <c r="AG377" s="320"/>
      <c r="AH377" s="621" t="s">
        <v>123</v>
      </c>
      <c r="AI377" s="318"/>
      <c r="AJ377" s="930"/>
      <c r="AK377" s="319"/>
      <c r="AL377" s="319"/>
      <c r="AM377" s="320"/>
      <c r="AN377" s="320"/>
      <c r="AO377" s="320"/>
      <c r="AP377" s="320"/>
      <c r="AQ377" s="320"/>
      <c r="AR377" s="622" t="s">
        <v>123</v>
      </c>
      <c r="AS377" s="318"/>
      <c r="AT377" s="1107"/>
      <c r="AU377" s="1107"/>
      <c r="AV377" s="1107"/>
      <c r="AW377" s="571"/>
      <c r="AX377" s="572"/>
    </row>
    <row r="378" spans="1:63" ht="46.5" customHeight="1">
      <c r="A378" s="707"/>
      <c r="B378" s="708"/>
      <c r="C378" s="709"/>
      <c r="D378" s="709"/>
      <c r="E378" s="709"/>
      <c r="F378" s="709"/>
      <c r="G378" s="709"/>
      <c r="H378" s="709"/>
      <c r="I378" s="709"/>
      <c r="J378" s="709"/>
      <c r="K378" s="709"/>
      <c r="L378" s="709"/>
      <c r="M378" s="709"/>
      <c r="N378" s="709"/>
      <c r="O378" s="709"/>
      <c r="P378" s="710" t="str">
        <f>IF(ISNUMBER(Q378),"","必要項目が正しく選択されていない質問があります")</f>
        <v/>
      </c>
      <c r="Q378" s="711">
        <f>Q36+Q50+Q71+Q96+Q110+Q128+Q144+Q160+Q185+Q204+Q224+Q244+Q267+Q287+Q306+Q326+Q348+Q376</f>
        <v>100</v>
      </c>
      <c r="R378" s="712"/>
      <c r="S378" s="712"/>
      <c r="T378" s="713"/>
      <c r="U378" s="714"/>
      <c r="V378" s="715"/>
      <c r="W378" s="715"/>
      <c r="X378" s="715"/>
      <c r="Y378" s="715"/>
      <c r="Z378" s="715"/>
      <c r="AA378" s="715"/>
      <c r="AB378" s="715"/>
      <c r="AC378" s="715"/>
      <c r="AD378" s="715"/>
      <c r="AE378" s="715"/>
      <c r="AF378" s="715"/>
      <c r="AG378" s="710" t="str">
        <f>IF(ISNUMBER(AH378),"","必要項目が正しく選択されていない質問があります")</f>
        <v/>
      </c>
      <c r="AH378" s="711">
        <f>AH36+AH50+AH71+AH96+AH110+AH128+AH144+AH160+AH185+AH204+AH224+AH244+AH267+AH287+AH306+AH326+AH348+AH376</f>
        <v>100</v>
      </c>
      <c r="AI378" s="715"/>
      <c r="AJ378" s="715"/>
      <c r="AK378" s="715"/>
      <c r="AL378" s="715"/>
      <c r="AM378" s="716"/>
      <c r="AN378" s="716"/>
      <c r="AO378" s="716"/>
      <c r="AP378" s="716"/>
      <c r="AQ378" s="710" t="str">
        <f>IF(ISNUMBER(AR378),"","必要項目が正しく選択されていない質問があります")</f>
        <v/>
      </c>
      <c r="AR378" s="711">
        <f>AR36+AR50+AR71+AR96+AR110+AR128+AR144+AR160+AR185+AR204+AR224+AR244+AR267+AR287+AR306+AR326+AR348+AR376</f>
        <v>100</v>
      </c>
      <c r="AS378" s="717"/>
      <c r="AT378" s="718">
        <f t="shared" ref="AT378:AV378" si="0">SUM(AT22:AT377)</f>
        <v>100</v>
      </c>
      <c r="AU378" s="718">
        <f t="shared" si="0"/>
        <v>100</v>
      </c>
      <c r="AV378" s="718">
        <f t="shared" si="0"/>
        <v>100</v>
      </c>
      <c r="AW378" s="719">
        <f>SUM(AW22:AW377)</f>
        <v>0</v>
      </c>
      <c r="AX378" s="720"/>
      <c r="AY378" s="721"/>
      <c r="AZ378" s="721"/>
      <c r="BA378" s="721"/>
    </row>
    <row r="379" spans="1:63" ht="15.75" customHeight="1" thickBot="1">
      <c r="A379" s="722"/>
      <c r="B379" s="723"/>
      <c r="C379" s="724"/>
      <c r="D379" s="724"/>
      <c r="E379" s="724"/>
      <c r="F379" s="724"/>
      <c r="G379" s="724"/>
      <c r="H379" s="724"/>
      <c r="I379" s="724"/>
      <c r="J379" s="724"/>
      <c r="K379" s="724"/>
      <c r="L379" s="724"/>
      <c r="M379" s="724"/>
      <c r="N379" s="724"/>
      <c r="O379" s="724"/>
      <c r="P379" s="724"/>
      <c r="Q379" s="725" t="s">
        <v>123</v>
      </c>
      <c r="R379" s="726"/>
      <c r="S379" s="726"/>
      <c r="T379" s="727"/>
      <c r="U379" s="728"/>
      <c r="V379" s="729"/>
      <c r="W379" s="729"/>
      <c r="X379" s="729"/>
      <c r="Y379" s="729"/>
      <c r="Z379" s="729"/>
      <c r="AA379" s="729"/>
      <c r="AB379" s="729"/>
      <c r="AC379" s="729"/>
      <c r="AD379" s="729"/>
      <c r="AE379" s="729"/>
      <c r="AF379" s="729"/>
      <c r="AG379" s="729"/>
      <c r="AH379" s="725" t="s">
        <v>123</v>
      </c>
      <c r="AI379" s="729"/>
      <c r="AJ379" s="729"/>
      <c r="AK379" s="729"/>
      <c r="AL379" s="729"/>
      <c r="AM379" s="730"/>
      <c r="AN379" s="730"/>
      <c r="AO379" s="730"/>
      <c r="AP379" s="730"/>
      <c r="AQ379" s="730"/>
      <c r="AR379" s="725" t="s">
        <v>123</v>
      </c>
      <c r="AS379" s="730"/>
      <c r="AT379" s="731" t="s">
        <v>123</v>
      </c>
      <c r="AU379" s="731" t="s">
        <v>123</v>
      </c>
      <c r="AV379" s="731" t="s">
        <v>123</v>
      </c>
      <c r="AW379" s="732"/>
      <c r="AX379" s="733"/>
      <c r="AY379" s="734"/>
      <c r="AZ379" s="734"/>
      <c r="BA379" s="734"/>
      <c r="BB379" s="734"/>
      <c r="BC379" s="734"/>
      <c r="BE379" s="735"/>
      <c r="BG379" s="721"/>
      <c r="BH379" s="721"/>
      <c r="BI379" s="721"/>
      <c r="BJ379" s="721"/>
      <c r="BK379" s="721"/>
    </row>
  </sheetData>
  <sheetProtection sheet="1" objects="1" scenarios="1"/>
  <mergeCells count="596">
    <mergeCell ref="AL110:AP110"/>
    <mergeCell ref="A22:A72"/>
    <mergeCell ref="T52:Z57"/>
    <mergeCell ref="B19:Q19"/>
    <mergeCell ref="T19:AH19"/>
    <mergeCell ref="AK19:AX19"/>
    <mergeCell ref="AA100:AC100"/>
    <mergeCell ref="AD103:AE103"/>
    <mergeCell ref="AD105:AE105"/>
    <mergeCell ref="AB107:AC107"/>
    <mergeCell ref="AD107:AE107"/>
    <mergeCell ref="AK100:AM100"/>
    <mergeCell ref="AN103:AO103"/>
    <mergeCell ref="AN105:AO105"/>
    <mergeCell ref="AL107:AM107"/>
    <mergeCell ref="C52:I57"/>
    <mergeCell ref="S52:S72"/>
    <mergeCell ref="C71:I71"/>
    <mergeCell ref="C72:I72"/>
    <mergeCell ref="A73:A111"/>
    <mergeCell ref="AV23:AV37"/>
    <mergeCell ref="AT23:AT37"/>
    <mergeCell ref="AU39:AU51"/>
    <mergeCell ref="AV39:AV51"/>
    <mergeCell ref="AT99:AT111"/>
    <mergeCell ref="AC4:AE4"/>
    <mergeCell ref="AC5:AE5"/>
    <mergeCell ref="AC6:AE6"/>
    <mergeCell ref="AC7:AE7"/>
    <mergeCell ref="K9:O9"/>
    <mergeCell ref="D33:H34"/>
    <mergeCell ref="C38:I43"/>
    <mergeCell ref="D44:H45"/>
    <mergeCell ref="J24:L24"/>
    <mergeCell ref="K36:O36"/>
    <mergeCell ref="K5:O5"/>
    <mergeCell ref="K6:O6"/>
    <mergeCell ref="K7:O7"/>
    <mergeCell ref="K8:O8"/>
    <mergeCell ref="S4:AB4"/>
    <mergeCell ref="S5:AB5"/>
    <mergeCell ref="A9:J9"/>
    <mergeCell ref="A16:J16"/>
    <mergeCell ref="A5:J5"/>
    <mergeCell ref="A6:J6"/>
    <mergeCell ref="S6:AB6"/>
    <mergeCell ref="S7:AB7"/>
    <mergeCell ref="A20:A21"/>
    <mergeCell ref="K10:O10"/>
    <mergeCell ref="A1:AE1"/>
    <mergeCell ref="S10:AB10"/>
    <mergeCell ref="K16:O16"/>
    <mergeCell ref="AC10:AE10"/>
    <mergeCell ref="AM4:AN4"/>
    <mergeCell ref="AM5:AN5"/>
    <mergeCell ref="AM6:AN6"/>
    <mergeCell ref="AM7:AN7"/>
    <mergeCell ref="AM8:AN8"/>
    <mergeCell ref="AM9:AN9"/>
    <mergeCell ref="AH5:AK5"/>
    <mergeCell ref="AH6:AK6"/>
    <mergeCell ref="AH7:AK7"/>
    <mergeCell ref="K13:O13"/>
    <mergeCell ref="A13:J13"/>
    <mergeCell ref="AH4:AK4"/>
    <mergeCell ref="A4:J4"/>
    <mergeCell ref="A7:J7"/>
    <mergeCell ref="A10:J10"/>
    <mergeCell ref="A14:J14"/>
    <mergeCell ref="A15:J15"/>
    <mergeCell ref="K14:O14"/>
    <mergeCell ref="A8:J8"/>
    <mergeCell ref="K4:O4"/>
    <mergeCell ref="AO4:AQ4"/>
    <mergeCell ref="AO5:AQ5"/>
    <mergeCell ref="AO6:AQ6"/>
    <mergeCell ref="AO7:AQ7"/>
    <mergeCell ref="AO8:AQ8"/>
    <mergeCell ref="AO9:AQ9"/>
    <mergeCell ref="AW195:AX204"/>
    <mergeCell ref="AW170:AX185"/>
    <mergeCell ref="AW153:AX160"/>
    <mergeCell ref="AW137:AX144"/>
    <mergeCell ref="AW75:AX79"/>
    <mergeCell ref="AW114:AX118"/>
    <mergeCell ref="AW132:AX136"/>
    <mergeCell ref="AT4:AW4"/>
    <mergeCell ref="AT6:AW6"/>
    <mergeCell ref="AN134:AO134"/>
    <mergeCell ref="AN135:AO135"/>
    <mergeCell ref="AT7:AW7"/>
    <mergeCell ref="AT5:AW5"/>
    <mergeCell ref="AN107:AO107"/>
    <mergeCell ref="AU53:AU72"/>
    <mergeCell ref="AW21:AX21"/>
    <mergeCell ref="AV53:AV72"/>
    <mergeCell ref="AT17:AW17"/>
    <mergeCell ref="AU23:AU37"/>
    <mergeCell ref="AT13:AW13"/>
    <mergeCell ref="AT14:AW14"/>
    <mergeCell ref="AT15:AW15"/>
    <mergeCell ref="AU188:AU205"/>
    <mergeCell ref="AU207:AU225"/>
    <mergeCell ref="AT147:AT161"/>
    <mergeCell ref="AT163:AT186"/>
    <mergeCell ref="AT188:AT205"/>
    <mergeCell ref="AW214:AX224"/>
    <mergeCell ref="AW113:AX113"/>
    <mergeCell ref="AW131:AX131"/>
    <mergeCell ref="AT39:AT51"/>
    <mergeCell ref="AW39:AX39"/>
    <mergeCell ref="AW23:AX23"/>
    <mergeCell ref="AW99:AX99"/>
    <mergeCell ref="AU99:AU111"/>
    <mergeCell ref="AV99:AV111"/>
    <mergeCell ref="AV113:AV129"/>
    <mergeCell ref="AU113:AU129"/>
    <mergeCell ref="AV131:AV145"/>
    <mergeCell ref="AU131:AU145"/>
    <mergeCell ref="AW28:AX36"/>
    <mergeCell ref="AL376:AP376"/>
    <mergeCell ref="AW208:AX212"/>
    <mergeCell ref="AW227:AX227"/>
    <mergeCell ref="AW228:AX232"/>
    <mergeCell ref="AW247:AX247"/>
    <mergeCell ref="AT247:AT268"/>
    <mergeCell ref="AU309:AU327"/>
    <mergeCell ref="AW330:AX334"/>
    <mergeCell ref="AK271:AM271"/>
    <mergeCell ref="AW351:AX351"/>
    <mergeCell ref="AW352:AX356"/>
    <mergeCell ref="AW316:AX326"/>
    <mergeCell ref="AW248:AX252"/>
    <mergeCell ref="AW270:AX270"/>
    <mergeCell ref="AW271:AX275"/>
    <mergeCell ref="AW290:AX290"/>
    <mergeCell ref="AT309:AT327"/>
    <mergeCell ref="AW309:AX309"/>
    <mergeCell ref="AW310:AX314"/>
    <mergeCell ref="AW329:AX329"/>
    <mergeCell ref="AV351:AV377"/>
    <mergeCell ref="AT270:AT288"/>
    <mergeCell ref="AL287:AP287"/>
    <mergeCell ref="AL267:AP267"/>
    <mergeCell ref="AV309:AV327"/>
    <mergeCell ref="AU329:AU349"/>
    <mergeCell ref="AV329:AV349"/>
    <mergeCell ref="AU290:AU307"/>
    <mergeCell ref="AT351:AT377"/>
    <mergeCell ref="AU351:AU377"/>
    <mergeCell ref="AV147:AV161"/>
    <mergeCell ref="AT329:AT349"/>
    <mergeCell ref="AT207:AT225"/>
    <mergeCell ref="AV188:AV205"/>
    <mergeCell ref="AT290:AT307"/>
    <mergeCell ref="AV163:AV186"/>
    <mergeCell ref="AV290:AV307"/>
    <mergeCell ref="AV227:AV245"/>
    <mergeCell ref="AU227:AU245"/>
    <mergeCell ref="AU270:AU288"/>
    <mergeCell ref="AV270:AV288"/>
    <mergeCell ref="AU247:AU268"/>
    <mergeCell ref="AV247:AV268"/>
    <mergeCell ref="AV207:AV225"/>
    <mergeCell ref="B289:B307"/>
    <mergeCell ref="A290:A327"/>
    <mergeCell ref="K326:O326"/>
    <mergeCell ref="N297:O297"/>
    <mergeCell ref="J310:L310"/>
    <mergeCell ref="J291:L291"/>
    <mergeCell ref="AK310:AM310"/>
    <mergeCell ref="AO367:AP367"/>
    <mergeCell ref="AK114:AM114"/>
    <mergeCell ref="AO119:AP119"/>
    <mergeCell ref="AL128:AP128"/>
    <mergeCell ref="AK132:AM132"/>
    <mergeCell ref="AL144:AP144"/>
    <mergeCell ref="A112:A205"/>
    <mergeCell ref="A207:A245"/>
    <mergeCell ref="A247:A288"/>
    <mergeCell ref="K287:O287"/>
    <mergeCell ref="J248:L248"/>
    <mergeCell ref="J271:L271"/>
    <mergeCell ref="K244:O244"/>
    <mergeCell ref="K267:O267"/>
    <mergeCell ref="N278:O278"/>
    <mergeCell ref="N258:O258"/>
    <mergeCell ref="J208:L208"/>
    <mergeCell ref="J352:L352"/>
    <mergeCell ref="C289:I294"/>
    <mergeCell ref="C206:I211"/>
    <mergeCell ref="D213:H214"/>
    <mergeCell ref="D215:H216"/>
    <mergeCell ref="D217:H218"/>
    <mergeCell ref="B206:B225"/>
    <mergeCell ref="N253:O253"/>
    <mergeCell ref="A329:A377"/>
    <mergeCell ref="K376:O376"/>
    <mergeCell ref="N367:O367"/>
    <mergeCell ref="K306:O306"/>
    <mergeCell ref="B308:B327"/>
    <mergeCell ref="C328:I333"/>
    <mergeCell ref="B328:B349"/>
    <mergeCell ref="D335:H336"/>
    <mergeCell ref="D337:H338"/>
    <mergeCell ref="D339:H340"/>
    <mergeCell ref="C350:I355"/>
    <mergeCell ref="B350:B377"/>
    <mergeCell ref="D357:H358"/>
    <mergeCell ref="D359:H360"/>
    <mergeCell ref="D361:H362"/>
    <mergeCell ref="K348:O348"/>
    <mergeCell ref="B226:B245"/>
    <mergeCell ref="D233:H234"/>
    <mergeCell ref="N235:O235"/>
    <mergeCell ref="K224:O224"/>
    <mergeCell ref="J114:L114"/>
    <mergeCell ref="M134:N134"/>
    <mergeCell ref="N176:O176"/>
    <mergeCell ref="D156:H157"/>
    <mergeCell ref="J228:L228"/>
    <mergeCell ref="K204:O204"/>
    <mergeCell ref="J189:L189"/>
    <mergeCell ref="J148:L148"/>
    <mergeCell ref="J164:L164"/>
    <mergeCell ref="K185:O185"/>
    <mergeCell ref="D237:H238"/>
    <mergeCell ref="D235:H236"/>
    <mergeCell ref="C226:I231"/>
    <mergeCell ref="N195:O195"/>
    <mergeCell ref="N171:O171"/>
    <mergeCell ref="K160:O160"/>
    <mergeCell ref="N215:O215"/>
    <mergeCell ref="B146:B161"/>
    <mergeCell ref="C162:I167"/>
    <mergeCell ref="D169:H170"/>
    <mergeCell ref="D171:H172"/>
    <mergeCell ref="D173:H174"/>
    <mergeCell ref="B162:B186"/>
    <mergeCell ref="D119:H120"/>
    <mergeCell ref="B187:B205"/>
    <mergeCell ref="C187:I192"/>
    <mergeCell ref="C130:I135"/>
    <mergeCell ref="B130:B145"/>
    <mergeCell ref="D137:H138"/>
    <mergeCell ref="D139:H140"/>
    <mergeCell ref="D141:H142"/>
    <mergeCell ref="C146:I151"/>
    <mergeCell ref="D152:H153"/>
    <mergeCell ref="D154:H155"/>
    <mergeCell ref="D194:H195"/>
    <mergeCell ref="D196:H197"/>
    <mergeCell ref="D198:H199"/>
    <mergeCell ref="D48:H49"/>
    <mergeCell ref="C21:P21"/>
    <mergeCell ref="K71:O71"/>
    <mergeCell ref="M45:N45"/>
    <mergeCell ref="K47:L47"/>
    <mergeCell ref="M47:N47"/>
    <mergeCell ref="N62:O62"/>
    <mergeCell ref="D276:H277"/>
    <mergeCell ref="D319:H320"/>
    <mergeCell ref="C269:I274"/>
    <mergeCell ref="K96:O96"/>
    <mergeCell ref="M103:N103"/>
    <mergeCell ref="M105:N105"/>
    <mergeCell ref="K107:L107"/>
    <mergeCell ref="M107:N107"/>
    <mergeCell ref="J100:L100"/>
    <mergeCell ref="D296:H297"/>
    <mergeCell ref="D298:H299"/>
    <mergeCell ref="D300:H301"/>
    <mergeCell ref="C308:I313"/>
    <mergeCell ref="D315:H316"/>
    <mergeCell ref="D317:H318"/>
    <mergeCell ref="D59:H60"/>
    <mergeCell ref="M135:N135"/>
    <mergeCell ref="S8:AB9"/>
    <mergeCell ref="AD8:AE8"/>
    <mergeCell ref="AD9:AE9"/>
    <mergeCell ref="S73:S97"/>
    <mergeCell ref="AJ22:AJ37"/>
    <mergeCell ref="AL36:AP36"/>
    <mergeCell ref="S22:S37"/>
    <mergeCell ref="AT53:AT72"/>
    <mergeCell ref="B52:B72"/>
    <mergeCell ref="D67:H68"/>
    <mergeCell ref="K15:O15"/>
    <mergeCell ref="B22:B37"/>
    <mergeCell ref="B38:B51"/>
    <mergeCell ref="D46:H47"/>
    <mergeCell ref="M27:N27"/>
    <mergeCell ref="K31:L31"/>
    <mergeCell ref="M29:N29"/>
    <mergeCell ref="M31:N31"/>
    <mergeCell ref="K33:L33"/>
    <mergeCell ref="M33:N33"/>
    <mergeCell ref="C22:I27"/>
    <mergeCell ref="D29:H30"/>
    <mergeCell ref="D31:H32"/>
    <mergeCell ref="B20:B21"/>
    <mergeCell ref="BA9:BB9"/>
    <mergeCell ref="AM12:AQ12"/>
    <mergeCell ref="AI12:AL12"/>
    <mergeCell ref="AO80:AP80"/>
    <mergeCell ref="AO87:AP87"/>
    <mergeCell ref="AT74:AT97"/>
    <mergeCell ref="AU74:AU97"/>
    <mergeCell ref="AV74:AV97"/>
    <mergeCell ref="AK54:AM54"/>
    <mergeCell ref="AW22:AX22"/>
    <mergeCell ref="AM10:AN10"/>
    <mergeCell ref="AO10:AQ10"/>
    <mergeCell ref="AT10:AW10"/>
    <mergeCell ref="AO62:AP62"/>
    <mergeCell ref="AT16:AW16"/>
    <mergeCell ref="AT8:AW9"/>
    <mergeCell ref="AW74:AX74"/>
    <mergeCell ref="AJ73:AJ97"/>
    <mergeCell ref="AM71:AP71"/>
    <mergeCell ref="AK40:AM40"/>
    <mergeCell ref="AN43:AO43"/>
    <mergeCell ref="AN45:AO45"/>
    <mergeCell ref="AL47:AM47"/>
    <mergeCell ref="AW24:AX26"/>
    <mergeCell ref="S162:S186"/>
    <mergeCell ref="T162:Z167"/>
    <mergeCell ref="U169:Y170"/>
    <mergeCell ref="U171:Y172"/>
    <mergeCell ref="U173:Y174"/>
    <mergeCell ref="S146:S161"/>
    <mergeCell ref="U152:Y153"/>
    <mergeCell ref="U154:Y155"/>
    <mergeCell ref="U156:Y157"/>
    <mergeCell ref="S206:S225"/>
    <mergeCell ref="AA208:AC208"/>
    <mergeCell ref="AE215:AF215"/>
    <mergeCell ref="AB224:AF224"/>
    <mergeCell ref="AA228:AC228"/>
    <mergeCell ref="T206:Z211"/>
    <mergeCell ref="S226:S245"/>
    <mergeCell ref="T226:Z231"/>
    <mergeCell ref="U233:Y234"/>
    <mergeCell ref="U235:Y236"/>
    <mergeCell ref="U237:Y238"/>
    <mergeCell ref="AE235:AF235"/>
    <mergeCell ref="U215:Y216"/>
    <mergeCell ref="U217:Y218"/>
    <mergeCell ref="AA330:AC330"/>
    <mergeCell ref="AE253:AF253"/>
    <mergeCell ref="AE297:AF297"/>
    <mergeCell ref="AB306:AF306"/>
    <mergeCell ref="AA291:AC291"/>
    <mergeCell ref="AE258:AF258"/>
    <mergeCell ref="AB267:AF267"/>
    <mergeCell ref="AA271:AC271"/>
    <mergeCell ref="AE278:AF278"/>
    <mergeCell ref="AB326:AF326"/>
    <mergeCell ref="AE338:AF338"/>
    <mergeCell ref="AK291:AM291"/>
    <mergeCell ref="AO297:AP297"/>
    <mergeCell ref="AL306:AP306"/>
    <mergeCell ref="AE367:AF367"/>
    <mergeCell ref="AK352:AM352"/>
    <mergeCell ref="AO235:AP235"/>
    <mergeCell ref="AL244:AP244"/>
    <mergeCell ref="AK248:AM248"/>
    <mergeCell ref="AB287:AF287"/>
    <mergeCell ref="AO253:AP253"/>
    <mergeCell ref="AO258:AP258"/>
    <mergeCell ref="AJ269:AJ288"/>
    <mergeCell ref="AL326:AP326"/>
    <mergeCell ref="AK330:AM330"/>
    <mergeCell ref="AO338:AP338"/>
    <mergeCell ref="AL348:AP348"/>
    <mergeCell ref="AO278:AP278"/>
    <mergeCell ref="AJ289:AJ307"/>
    <mergeCell ref="AJ350:AJ377"/>
    <mergeCell ref="AJ328:AJ349"/>
    <mergeCell ref="AJ308:AJ327"/>
    <mergeCell ref="AB376:AF376"/>
    <mergeCell ref="AA310:AC310"/>
    <mergeCell ref="B73:B97"/>
    <mergeCell ref="C73:I78"/>
    <mergeCell ref="D81:H82"/>
    <mergeCell ref="D83:H84"/>
    <mergeCell ref="D85:H86"/>
    <mergeCell ref="D121:H122"/>
    <mergeCell ref="D123:H124"/>
    <mergeCell ref="C112:I117"/>
    <mergeCell ref="B112:B129"/>
    <mergeCell ref="C98:I103"/>
    <mergeCell ref="D104:H105"/>
    <mergeCell ref="D106:H107"/>
    <mergeCell ref="D108:H109"/>
    <mergeCell ref="B98:B111"/>
    <mergeCell ref="B269:B288"/>
    <mergeCell ref="D255:H256"/>
    <mergeCell ref="C246:I251"/>
    <mergeCell ref="B246:B268"/>
    <mergeCell ref="D253:H254"/>
    <mergeCell ref="D257:H258"/>
    <mergeCell ref="T269:Z274"/>
    <mergeCell ref="U276:Y277"/>
    <mergeCell ref="U278:Y279"/>
    <mergeCell ref="U280:Y281"/>
    <mergeCell ref="S246:S268"/>
    <mergeCell ref="T246:Z251"/>
    <mergeCell ref="U253:Y254"/>
    <mergeCell ref="U317:Y318"/>
    <mergeCell ref="U319:Y320"/>
    <mergeCell ref="S328:S349"/>
    <mergeCell ref="T328:Z333"/>
    <mergeCell ref="U335:Y336"/>
    <mergeCell ref="U337:Y338"/>
    <mergeCell ref="U339:Y340"/>
    <mergeCell ref="D278:H279"/>
    <mergeCell ref="D280:H281"/>
    <mergeCell ref="J330:L330"/>
    <mergeCell ref="N338:O338"/>
    <mergeCell ref="J132:L132"/>
    <mergeCell ref="K144:O144"/>
    <mergeCell ref="S98:S111"/>
    <mergeCell ref="U141:Y142"/>
    <mergeCell ref="U59:Y60"/>
    <mergeCell ref="U61:Y62"/>
    <mergeCell ref="U63:Y64"/>
    <mergeCell ref="U67:Y68"/>
    <mergeCell ref="T71:Z71"/>
    <mergeCell ref="T72:Z72"/>
    <mergeCell ref="T73:Z78"/>
    <mergeCell ref="U81:Y82"/>
    <mergeCell ref="T112:Z117"/>
    <mergeCell ref="U119:Y120"/>
    <mergeCell ref="U121:Y122"/>
    <mergeCell ref="U123:Y124"/>
    <mergeCell ref="N119:O119"/>
    <mergeCell ref="T130:Z135"/>
    <mergeCell ref="U137:Y138"/>
    <mergeCell ref="S130:S145"/>
    <mergeCell ref="U83:Y84"/>
    <mergeCell ref="U104:Y105"/>
    <mergeCell ref="U106:Y107"/>
    <mergeCell ref="U108:Y109"/>
    <mergeCell ref="S187:S205"/>
    <mergeCell ref="U213:Y214"/>
    <mergeCell ref="AB348:AF348"/>
    <mergeCell ref="AA352:AC352"/>
    <mergeCell ref="D61:H62"/>
    <mergeCell ref="D63:H64"/>
    <mergeCell ref="T146:Z151"/>
    <mergeCell ref="S289:S307"/>
    <mergeCell ref="T289:Z294"/>
    <mergeCell ref="U296:Y297"/>
    <mergeCell ref="U298:Y299"/>
    <mergeCell ref="U300:Y301"/>
    <mergeCell ref="S269:S288"/>
    <mergeCell ref="S350:S377"/>
    <mergeCell ref="T350:Z355"/>
    <mergeCell ref="U357:Y358"/>
    <mergeCell ref="U359:Y360"/>
    <mergeCell ref="U361:Y362"/>
    <mergeCell ref="S308:S327"/>
    <mergeCell ref="T308:Z313"/>
    <mergeCell ref="U315:Y316"/>
    <mergeCell ref="AA248:AC248"/>
    <mergeCell ref="AA148:AC148"/>
    <mergeCell ref="AB244:AF244"/>
    <mergeCell ref="AJ246:AJ268"/>
    <mergeCell ref="U255:Y256"/>
    <mergeCell ref="U257:Y258"/>
    <mergeCell ref="U139:Y140"/>
    <mergeCell ref="AT227:AT245"/>
    <mergeCell ref="AU147:AU161"/>
    <mergeCell ref="AU163:AU186"/>
    <mergeCell ref="AK189:AM189"/>
    <mergeCell ref="AL204:AP204"/>
    <mergeCell ref="AK208:AM208"/>
    <mergeCell ref="AO215:AP215"/>
    <mergeCell ref="AL224:AP224"/>
    <mergeCell ref="AK228:AM228"/>
    <mergeCell ref="AO195:AP195"/>
    <mergeCell ref="T187:Z192"/>
    <mergeCell ref="U194:Y195"/>
    <mergeCell ref="U196:Y197"/>
    <mergeCell ref="U198:Y199"/>
    <mergeCell ref="AB144:AF144"/>
    <mergeCell ref="AB160:AF160"/>
    <mergeCell ref="AA164:AC164"/>
    <mergeCell ref="AE171:AF171"/>
    <mergeCell ref="AJ187:AJ205"/>
    <mergeCell ref="AJ226:AJ245"/>
    <mergeCell ref="AB204:AF204"/>
    <mergeCell ref="AJ206:AJ225"/>
    <mergeCell ref="AJ130:AJ145"/>
    <mergeCell ref="AB128:AF128"/>
    <mergeCell ref="AD135:AE135"/>
    <mergeCell ref="AT113:AT129"/>
    <mergeCell ref="AT131:AT145"/>
    <mergeCell ref="AO176:AP176"/>
    <mergeCell ref="AL185:AP185"/>
    <mergeCell ref="AK148:AM148"/>
    <mergeCell ref="AL160:AP160"/>
    <mergeCell ref="AK164:AM164"/>
    <mergeCell ref="AO171:AP171"/>
    <mergeCell ref="AE176:AF176"/>
    <mergeCell ref="AE195:AF195"/>
    <mergeCell ref="AB185:AF185"/>
    <mergeCell ref="AA189:AC189"/>
    <mergeCell ref="AJ146:AJ161"/>
    <mergeCell ref="AJ162:AJ185"/>
    <mergeCell ref="T98:Z103"/>
    <mergeCell ref="AJ112:AJ129"/>
    <mergeCell ref="AJ98:AJ111"/>
    <mergeCell ref="AE87:AF87"/>
    <mergeCell ref="AA132:AC132"/>
    <mergeCell ref="AD134:AE134"/>
    <mergeCell ref="J54:L54"/>
    <mergeCell ref="M43:N43"/>
    <mergeCell ref="K128:O128"/>
    <mergeCell ref="J75:L75"/>
    <mergeCell ref="AA54:AC54"/>
    <mergeCell ref="AC71:AF71"/>
    <mergeCell ref="K50:N50"/>
    <mergeCell ref="N80:O80"/>
    <mergeCell ref="N87:O87"/>
    <mergeCell ref="U85:Y86"/>
    <mergeCell ref="AE62:AF62"/>
    <mergeCell ref="AD45:AE45"/>
    <mergeCell ref="AB47:AC47"/>
    <mergeCell ref="AC96:AF96"/>
    <mergeCell ref="AA114:AC114"/>
    <mergeCell ref="AE119:AF119"/>
    <mergeCell ref="S112:S129"/>
    <mergeCell ref="AA75:AC75"/>
    <mergeCell ref="T21:AG21"/>
    <mergeCell ref="AK21:AQ21"/>
    <mergeCell ref="AJ20:AJ21"/>
    <mergeCell ref="S38:S51"/>
    <mergeCell ref="T38:Z43"/>
    <mergeCell ref="AD47:AE47"/>
    <mergeCell ref="AA24:AC24"/>
    <mergeCell ref="AD27:AE27"/>
    <mergeCell ref="AD29:AE29"/>
    <mergeCell ref="AB31:AC31"/>
    <mergeCell ref="AD31:AE31"/>
    <mergeCell ref="AB33:AC33"/>
    <mergeCell ref="AD33:AE33"/>
    <mergeCell ref="S20:S21"/>
    <mergeCell ref="AA40:AC40"/>
    <mergeCell ref="AW40:AX43"/>
    <mergeCell ref="K110:N110"/>
    <mergeCell ref="U44:Y45"/>
    <mergeCell ref="U46:Y47"/>
    <mergeCell ref="U48:Y49"/>
    <mergeCell ref="T22:Z27"/>
    <mergeCell ref="U29:Y30"/>
    <mergeCell ref="U31:Y32"/>
    <mergeCell ref="U33:Y34"/>
    <mergeCell ref="AB110:AE110"/>
    <mergeCell ref="AB50:AE50"/>
    <mergeCell ref="AB36:AE36"/>
    <mergeCell ref="AN47:AO47"/>
    <mergeCell ref="AL50:AP50"/>
    <mergeCell ref="AK75:AM75"/>
    <mergeCell ref="AM96:AP96"/>
    <mergeCell ref="AJ52:AJ72"/>
    <mergeCell ref="AJ38:AJ51"/>
    <mergeCell ref="AD43:AE43"/>
    <mergeCell ref="AK24:AM24"/>
    <mergeCell ref="AL31:AM31"/>
    <mergeCell ref="AL33:AM33"/>
    <mergeCell ref="J40:L40"/>
    <mergeCell ref="AE80:AF80"/>
    <mergeCell ref="AW277:AX286"/>
    <mergeCell ref="AW297:AX305"/>
    <mergeCell ref="AW336:AX347"/>
    <mergeCell ref="AW358:AX375"/>
    <mergeCell ref="AW45:AX50"/>
    <mergeCell ref="AW54:AX57"/>
    <mergeCell ref="AW59:AX68"/>
    <mergeCell ref="AW81:AX93"/>
    <mergeCell ref="AW100:AX103"/>
    <mergeCell ref="AW105:AX110"/>
    <mergeCell ref="AW120:AX128"/>
    <mergeCell ref="AW254:AX266"/>
    <mergeCell ref="AW148:AX152"/>
    <mergeCell ref="AW163:AX163"/>
    <mergeCell ref="AW164:AX168"/>
    <mergeCell ref="AW188:AX188"/>
    <mergeCell ref="AW189:AX193"/>
    <mergeCell ref="AW53:AX53"/>
    <mergeCell ref="AW207:AX207"/>
    <mergeCell ref="AW291:AX295"/>
    <mergeCell ref="AW147:AX147"/>
    <mergeCell ref="AW234:AX244"/>
  </mergeCells>
  <phoneticPr fontId="5"/>
  <conditionalFormatting sqref="C66">
    <cfRule type="expression" dxfId="1756" priority="3753">
      <formula>$V66="☑"</formula>
    </cfRule>
  </conditionalFormatting>
  <conditionalFormatting sqref="C68">
    <cfRule type="expression" dxfId="1755" priority="4136">
      <formula>$V68="☑"</formula>
    </cfRule>
  </conditionalFormatting>
  <conditionalFormatting sqref="C155">
    <cfRule type="expression" dxfId="1754" priority="3760">
      <formula>$V155="☑"</formula>
    </cfRule>
  </conditionalFormatting>
  <conditionalFormatting sqref="C158">
    <cfRule type="expression" dxfId="1753" priority="3762">
      <formula>$V158="☑"</formula>
    </cfRule>
  </conditionalFormatting>
  <conditionalFormatting sqref="C172">
    <cfRule type="expression" dxfId="1752" priority="3765">
      <formula>$V172="☑"</formula>
    </cfRule>
  </conditionalFormatting>
  <conditionalFormatting sqref="C216">
    <cfRule type="expression" dxfId="1751" priority="3831">
      <formula>$V216="☑"</formula>
    </cfRule>
  </conditionalFormatting>
  <conditionalFormatting sqref="C236">
    <cfRule type="expression" dxfId="1750" priority="3834">
      <formula>$V236="☑"</formula>
    </cfRule>
  </conditionalFormatting>
  <conditionalFormatting sqref="C279">
    <cfRule type="expression" dxfId="1749" priority="3840">
      <formula>$V279="☑"</formula>
    </cfRule>
  </conditionalFormatting>
  <conditionalFormatting sqref="C281">
    <cfRule type="expression" dxfId="1748" priority="3865">
      <formula>$V281="☑"</formula>
    </cfRule>
  </conditionalFormatting>
  <conditionalFormatting sqref="C299">
    <cfRule type="expression" dxfId="1747" priority="3875">
      <formula>$V299="☑"</formula>
    </cfRule>
  </conditionalFormatting>
  <conditionalFormatting sqref="C337">
    <cfRule type="expression" dxfId="1746" priority="3881">
      <formula>$V337="☑"</formula>
    </cfRule>
  </conditionalFormatting>
  <conditionalFormatting sqref="C362">
    <cfRule type="expression" dxfId="1745" priority="3880">
      <formula>$V362="☑"</formula>
    </cfRule>
  </conditionalFormatting>
  <conditionalFormatting sqref="D31">
    <cfRule type="expression" dxfId="1744" priority="759">
      <formula>$V31="☑"</formula>
    </cfRule>
  </conditionalFormatting>
  <conditionalFormatting sqref="D33">
    <cfRule type="expression" dxfId="1743" priority="758">
      <formula>$V33="☑"</formula>
    </cfRule>
  </conditionalFormatting>
  <conditionalFormatting sqref="D46">
    <cfRule type="expression" dxfId="1742" priority="742">
      <formula>$V46="☑"</formula>
    </cfRule>
  </conditionalFormatting>
  <conditionalFormatting sqref="D48">
    <cfRule type="expression" dxfId="1741" priority="741">
      <formula>$V48="☑"</formula>
    </cfRule>
  </conditionalFormatting>
  <conditionalFormatting sqref="D61">
    <cfRule type="expression" dxfId="1740" priority="2895">
      <formula>$V61="☑"</formula>
    </cfRule>
  </conditionalFormatting>
  <conditionalFormatting sqref="D63">
    <cfRule type="expression" dxfId="1739" priority="2894">
      <formula>$V63="☑"</formula>
    </cfRule>
  </conditionalFormatting>
  <conditionalFormatting sqref="D65">
    <cfRule type="expression" dxfId="1738" priority="4134">
      <formula>$V65="☑"</formula>
    </cfRule>
  </conditionalFormatting>
  <conditionalFormatting sqref="D83">
    <cfRule type="expression" dxfId="1737" priority="2889">
      <formula>$V83="☑"</formula>
    </cfRule>
  </conditionalFormatting>
  <conditionalFormatting sqref="D85">
    <cfRule type="expression" dxfId="1736" priority="2887">
      <formula>$V83="☑"</formula>
    </cfRule>
  </conditionalFormatting>
  <conditionalFormatting sqref="D89">
    <cfRule type="expression" dxfId="1735" priority="2888">
      <formula>$V87="☑"</formula>
    </cfRule>
  </conditionalFormatting>
  <conditionalFormatting sqref="D94">
    <cfRule type="expression" dxfId="1734" priority="2896">
      <formula>$V94="☑"</formula>
    </cfRule>
  </conditionalFormatting>
  <conditionalFormatting sqref="D96">
    <cfRule type="expression" dxfId="1733" priority="2897">
      <formula>$V96="☑"</formula>
    </cfRule>
  </conditionalFormatting>
  <conditionalFormatting sqref="D106">
    <cfRule type="expression" dxfId="1732" priority="618">
      <formula>$V106="☑"</formula>
    </cfRule>
  </conditionalFormatting>
  <conditionalFormatting sqref="D108">
    <cfRule type="expression" dxfId="1731" priority="617">
      <formula>$V106="☑"</formula>
    </cfRule>
  </conditionalFormatting>
  <conditionalFormatting sqref="D121">
    <cfRule type="expression" dxfId="1730" priority="2876">
      <formula>$V122="☑"</formula>
    </cfRule>
  </conditionalFormatting>
  <conditionalFormatting sqref="D123">
    <cfRule type="expression" dxfId="1729" priority="2875">
      <formula>$V122="☑"</formula>
    </cfRule>
  </conditionalFormatting>
  <conditionalFormatting sqref="D126">
    <cfRule type="expression" dxfId="1728" priority="4109">
      <formula>$V126="☑"</formula>
    </cfRule>
  </conditionalFormatting>
  <conditionalFormatting sqref="D136">
    <cfRule type="expression" dxfId="1727" priority="3661">
      <formula>$V136="☑"</formula>
    </cfRule>
  </conditionalFormatting>
  <conditionalFormatting sqref="D139">
    <cfRule type="expression" dxfId="1726" priority="2874">
      <formula>$V140="☑"</formula>
    </cfRule>
  </conditionalFormatting>
  <conditionalFormatting sqref="D141">
    <cfRule type="expression" dxfId="1725" priority="2873">
      <formula>$V140="☑"</formula>
    </cfRule>
  </conditionalFormatting>
  <conditionalFormatting sqref="D154">
    <cfRule type="expression" dxfId="1724" priority="2870">
      <formula>$V155="☑"</formula>
    </cfRule>
  </conditionalFormatting>
  <conditionalFormatting sqref="D156">
    <cfRule type="expression" dxfId="1723" priority="2869">
      <formula>$V155="☑"</formula>
    </cfRule>
  </conditionalFormatting>
  <conditionalFormatting sqref="D171">
    <cfRule type="expression" dxfId="1722" priority="2864">
      <formula>$V172="☑"</formula>
    </cfRule>
  </conditionalFormatting>
  <conditionalFormatting sqref="D173">
    <cfRule type="expression" dxfId="1721" priority="2863">
      <formula>$V172="☑"</formula>
    </cfRule>
  </conditionalFormatting>
  <conditionalFormatting sqref="D196">
    <cfRule type="expression" dxfId="1720" priority="2861">
      <formula>$V197="☑"</formula>
    </cfRule>
  </conditionalFormatting>
  <conditionalFormatting sqref="D198">
    <cfRule type="expression" dxfId="1719" priority="2860">
      <formula>$V197="☑"</formula>
    </cfRule>
  </conditionalFormatting>
  <conditionalFormatting sqref="D215">
    <cfRule type="expression" dxfId="1718" priority="2859">
      <formula>$V216="☑"</formula>
    </cfRule>
  </conditionalFormatting>
  <conditionalFormatting sqref="D217">
    <cfRule type="expression" dxfId="1717" priority="2858">
      <formula>$V216="☑"</formula>
    </cfRule>
  </conditionalFormatting>
  <conditionalFormatting sqref="D235">
    <cfRule type="expression" dxfId="1716" priority="2852">
      <formula>$V236="☑"</formula>
    </cfRule>
  </conditionalFormatting>
  <conditionalFormatting sqref="D237">
    <cfRule type="expression" dxfId="1715" priority="2851">
      <formula>$V236="☑"</formula>
    </cfRule>
  </conditionalFormatting>
  <conditionalFormatting sqref="D255">
    <cfRule type="expression" dxfId="1714" priority="2848">
      <formula>$V256="☑"</formula>
    </cfRule>
  </conditionalFormatting>
  <conditionalFormatting sqref="D257">
    <cfRule type="expression" dxfId="1713" priority="2847">
      <formula>$V256="☑"</formula>
    </cfRule>
  </conditionalFormatting>
  <conditionalFormatting sqref="D261">
    <cfRule type="expression" dxfId="1712" priority="3839">
      <formula>$C$336="☑"</formula>
    </cfRule>
  </conditionalFormatting>
  <conditionalFormatting sqref="D278">
    <cfRule type="expression" dxfId="1711" priority="2831">
      <formula>$V279="☑"</formula>
    </cfRule>
  </conditionalFormatting>
  <conditionalFormatting sqref="D280">
    <cfRule type="expression" dxfId="1710" priority="2830">
      <formula>$V279="☑"</formula>
    </cfRule>
  </conditionalFormatting>
  <conditionalFormatting sqref="D298">
    <cfRule type="expression" dxfId="1709" priority="2828">
      <formula>$V299="☑"</formula>
    </cfRule>
  </conditionalFormatting>
  <conditionalFormatting sqref="D300">
    <cfRule type="expression" dxfId="1708" priority="2827">
      <formula>$V299="☑"</formula>
    </cfRule>
  </conditionalFormatting>
  <conditionalFormatting sqref="D317">
    <cfRule type="expression" dxfId="1707" priority="2825">
      <formula>$V318="☑"</formula>
    </cfRule>
  </conditionalFormatting>
  <conditionalFormatting sqref="D319">
    <cfRule type="expression" dxfId="1706" priority="2824">
      <formula>$V318="☑"</formula>
    </cfRule>
  </conditionalFormatting>
  <conditionalFormatting sqref="D337">
    <cfRule type="expression" dxfId="1705" priority="2819">
      <formula>$V338="☑"</formula>
    </cfRule>
  </conditionalFormatting>
  <conditionalFormatting sqref="D339">
    <cfRule type="expression" dxfId="1704" priority="2818">
      <formula>$V338="☑"</formula>
    </cfRule>
  </conditionalFormatting>
  <conditionalFormatting sqref="D359">
    <cfRule type="expression" dxfId="1703" priority="2817">
      <formula>$V360="☑"</formula>
    </cfRule>
  </conditionalFormatting>
  <conditionalFormatting sqref="D361">
    <cfRule type="expression" dxfId="1702" priority="2816">
      <formula>$V360="☑"</formula>
    </cfRule>
  </conditionalFormatting>
  <conditionalFormatting sqref="D368">
    <cfRule type="expression" dxfId="1701" priority="3933">
      <formula>$V363="☑"</formula>
    </cfRule>
  </conditionalFormatting>
  <conditionalFormatting sqref="E262">
    <cfRule type="expression" dxfId="1700" priority="3837">
      <formula>$V260="☑"</formula>
    </cfRule>
  </conditionalFormatting>
  <conditionalFormatting sqref="F261">
    <cfRule type="expression" dxfId="1699" priority="3838">
      <formula>$C$336="☑"</formula>
    </cfRule>
  </conditionalFormatting>
  <conditionalFormatting sqref="J64">
    <cfRule type="expression" dxfId="1698" priority="3743">
      <formula>AND($J$64="□",$J$65="□")</formula>
    </cfRule>
  </conditionalFormatting>
  <conditionalFormatting sqref="J64:J65">
    <cfRule type="expression" dxfId="1697" priority="3729" stopIfTrue="1">
      <formula>AND($J$55="□",$J$56="□")</formula>
    </cfRule>
  </conditionalFormatting>
  <conditionalFormatting sqref="J65">
    <cfRule type="expression" dxfId="1696" priority="3742">
      <formula>AND($J$64="□",$J$65="□")</formula>
    </cfRule>
  </conditionalFormatting>
  <conditionalFormatting sqref="J67:J69">
    <cfRule type="expression" dxfId="1695" priority="3723" stopIfTrue="1">
      <formula>AND($J$55="□",$J$56="□")</formula>
    </cfRule>
    <cfRule type="expression" dxfId="1694" priority="3726">
      <formula>AND($J$67="□",$J$68="□",$J$69="□")</formula>
    </cfRule>
  </conditionalFormatting>
  <conditionalFormatting sqref="J89">
    <cfRule type="expression" dxfId="1693" priority="3699">
      <formula>AND($J$89="□",$J$90="□")</formula>
    </cfRule>
  </conditionalFormatting>
  <conditionalFormatting sqref="J89:J90">
    <cfRule type="expression" dxfId="1692" priority="3696" stopIfTrue="1">
      <formula>AND($J$76="□",$J$81="□")</formula>
    </cfRule>
  </conditionalFormatting>
  <conditionalFormatting sqref="J90">
    <cfRule type="expression" dxfId="1691" priority="3698">
      <formula>AND($J$89="□",$J$90="□")</formula>
    </cfRule>
  </conditionalFormatting>
  <conditionalFormatting sqref="J92">
    <cfRule type="expression" dxfId="1690" priority="3692" stopIfTrue="1">
      <formula>AND($J$76="□",$J$81="□")</formula>
    </cfRule>
  </conditionalFormatting>
  <conditionalFormatting sqref="J92:J94">
    <cfRule type="expression" dxfId="1689" priority="3693">
      <formula>AND($J$92="□",$J$93="□",$J$94="□")</formula>
    </cfRule>
  </conditionalFormatting>
  <conditionalFormatting sqref="J93">
    <cfRule type="expression" dxfId="1688" priority="3691" stopIfTrue="1">
      <formula>AND($J$76="□",$J$81="□")</formula>
    </cfRule>
  </conditionalFormatting>
  <conditionalFormatting sqref="J94">
    <cfRule type="expression" dxfId="1687" priority="3690" stopIfTrue="1">
      <formula>AND($J$76="□",$J$81="□")</formula>
    </cfRule>
  </conditionalFormatting>
  <conditionalFormatting sqref="J95">
    <cfRule type="expression" dxfId="1686" priority="762" stopIfTrue="1">
      <formula>$J$131="☑"</formula>
    </cfRule>
    <cfRule type="expression" dxfId="1685" priority="763">
      <formula>$J95="☑"</formula>
    </cfRule>
  </conditionalFormatting>
  <conditionalFormatting sqref="J121:J122">
    <cfRule type="expression" dxfId="1684" priority="3659" stopIfTrue="1">
      <formula>AND($J$115="□")</formula>
    </cfRule>
    <cfRule type="expression" dxfId="1683" priority="3785">
      <formula>AND($J$121="□",$J$122="□")</formula>
    </cfRule>
  </conditionalFormatting>
  <conditionalFormatting sqref="J124:J125">
    <cfRule type="expression" dxfId="1682" priority="3649" stopIfTrue="1">
      <formula>$J$115="□"</formula>
    </cfRule>
    <cfRule type="expression" dxfId="1681" priority="3650">
      <formula>AND($J$124="□",$J$125="□",$J$126="□")</formula>
    </cfRule>
  </conditionalFormatting>
  <conditionalFormatting sqref="J126">
    <cfRule type="expression" dxfId="1680" priority="5462" stopIfTrue="1">
      <formula>AND($J$115="□")</formula>
    </cfRule>
    <cfRule type="expression" dxfId="1679" priority="5463">
      <formula>AND($J$124="□",$J$125="□",$J$126="□")</formula>
    </cfRule>
  </conditionalFormatting>
  <conditionalFormatting sqref="J137:J138">
    <cfRule type="expression" dxfId="1678" priority="3452" stopIfTrue="1">
      <formula>$J$133="□"</formula>
    </cfRule>
    <cfRule type="expression" dxfId="1677" priority="3453">
      <formula>AND($J$137="□",$J$138="□")</formula>
    </cfRule>
  </conditionalFormatting>
  <conditionalFormatting sqref="J140:J142">
    <cfRule type="expression" dxfId="1676" priority="3450" stopIfTrue="1">
      <formula>$J$133="□"</formula>
    </cfRule>
    <cfRule type="expression" dxfId="1675" priority="3451">
      <formula>AND($J$140="□",$J$141="□",$J$142="□")</formula>
    </cfRule>
  </conditionalFormatting>
  <conditionalFormatting sqref="J153:J154">
    <cfRule type="expression" dxfId="1674" priority="3462" stopIfTrue="1">
      <formula>$J$149="□"</formula>
    </cfRule>
    <cfRule type="expression" dxfId="1673" priority="3464">
      <formula>AND($J$153="□",$J$154="□")</formula>
    </cfRule>
  </conditionalFormatting>
  <conditionalFormatting sqref="J156:J158">
    <cfRule type="expression" dxfId="1672" priority="3457" stopIfTrue="1">
      <formula>$J$149="□"</formula>
    </cfRule>
    <cfRule type="expression" dxfId="1671" priority="3458">
      <formula>AND($J$156="□",$J$157="□",$J$158="□")</formula>
    </cfRule>
  </conditionalFormatting>
  <conditionalFormatting sqref="J184 M302 L303:M305">
    <cfRule type="expression" dxfId="1670" priority="4049">
      <formula>$J184="☑"</formula>
    </cfRule>
  </conditionalFormatting>
  <conditionalFormatting sqref="J197:J198">
    <cfRule type="expression" dxfId="1669" priority="3396" stopIfTrue="1">
      <formula>$J$190="□"</formula>
    </cfRule>
    <cfRule type="expression" dxfId="1668" priority="3398">
      <formula>AND($J$197="□",$J$198="□")</formula>
    </cfRule>
  </conditionalFormatting>
  <conditionalFormatting sqref="J200:J202">
    <cfRule type="expression" dxfId="1667" priority="3394" stopIfTrue="1">
      <formula>$J$190="□"</formula>
    </cfRule>
    <cfRule type="expression" dxfId="1666" priority="3395">
      <formula>AND($J$200="□",$J$201="□",$J$202="□")</formula>
    </cfRule>
  </conditionalFormatting>
  <conditionalFormatting sqref="J203">
    <cfRule type="expression" dxfId="1665" priority="4024">
      <formula>$J203="☑"</formula>
    </cfRule>
  </conditionalFormatting>
  <conditionalFormatting sqref="J217:J218">
    <cfRule type="expression" dxfId="1664" priority="3479" stopIfTrue="1">
      <formula>$J$209="□"</formula>
    </cfRule>
    <cfRule type="expression" dxfId="1663" priority="3480">
      <formula>AND($J$217="□",$J$218="□")</formula>
    </cfRule>
  </conditionalFormatting>
  <conditionalFormatting sqref="J220:J222">
    <cfRule type="expression" dxfId="1662" priority="3476" stopIfTrue="1">
      <formula>$J$209="□"</formula>
    </cfRule>
    <cfRule type="expression" dxfId="1661" priority="3477">
      <formula>AND($J$220="□",$J$221="□",$J$222="□")</formula>
    </cfRule>
  </conditionalFormatting>
  <conditionalFormatting sqref="J223">
    <cfRule type="expression" dxfId="1660" priority="4011">
      <formula>$J223="☑"</formula>
    </cfRule>
  </conditionalFormatting>
  <conditionalFormatting sqref="J229:J230">
    <cfRule type="expression" dxfId="1659" priority="3830">
      <formula>$U229="☑"</formula>
    </cfRule>
  </conditionalFormatting>
  <conditionalFormatting sqref="J237:J238">
    <cfRule type="expression" dxfId="1658" priority="3486" stopIfTrue="1">
      <formula>$J$229="□"</formula>
    </cfRule>
    <cfRule type="expression" dxfId="1657" priority="3487">
      <formula>AND($J$237="□",$J$238="□")</formula>
    </cfRule>
  </conditionalFormatting>
  <conditionalFormatting sqref="J240:J242">
    <cfRule type="expression" dxfId="1656" priority="3484" stopIfTrue="1">
      <formula>$J$229="□"</formula>
    </cfRule>
    <cfRule type="expression" dxfId="1655" priority="3485">
      <formula>AND($J$240="□",$J$241="□",$J$242="□")</formula>
    </cfRule>
  </conditionalFormatting>
  <conditionalFormatting sqref="J243">
    <cfRule type="expression" dxfId="1654" priority="4000">
      <formula>$J243="☑"</formula>
    </cfRule>
  </conditionalFormatting>
  <conditionalFormatting sqref="J260:J261">
    <cfRule type="expression" dxfId="1653" priority="3494" stopIfTrue="1">
      <formula>AND($J$249="□",$J$254="□")</formula>
    </cfRule>
    <cfRule type="expression" dxfId="1652" priority="3495">
      <formula>AND($J$260="□",$J$261="□")</formula>
    </cfRule>
  </conditionalFormatting>
  <conditionalFormatting sqref="J263:J265">
    <cfRule type="expression" dxfId="1651" priority="3492" stopIfTrue="1">
      <formula>AND($J$249="□",$J$254="□")</formula>
    </cfRule>
    <cfRule type="expression" dxfId="1650" priority="3493">
      <formula>AND($J$263="□",$J$264="□",$J$265="□")</formula>
    </cfRule>
  </conditionalFormatting>
  <conditionalFormatting sqref="J266">
    <cfRule type="expression" dxfId="1649" priority="3989">
      <formula>$J266="☑"</formula>
    </cfRule>
  </conditionalFormatting>
  <conditionalFormatting sqref="J280:J281">
    <cfRule type="expression" dxfId="1648" priority="2258" stopIfTrue="1">
      <formula>$J$272="□"</formula>
    </cfRule>
    <cfRule type="expression" dxfId="1647" priority="3985">
      <formula>AND($J$280="□",$J$281="□")</formula>
    </cfRule>
  </conditionalFormatting>
  <conditionalFormatting sqref="J283:J285">
    <cfRule type="expression" dxfId="1646" priority="2256" stopIfTrue="1">
      <formula>$J$272="□"</formula>
    </cfRule>
    <cfRule type="expression" dxfId="1645" priority="2257">
      <formula>AND($J$283="□",$J$284="□",$J$285="□")</formula>
    </cfRule>
  </conditionalFormatting>
  <conditionalFormatting sqref="J286">
    <cfRule type="expression" dxfId="1644" priority="3978">
      <formula>$J286="☑"</formula>
    </cfRule>
  </conditionalFormatting>
  <conditionalFormatting sqref="J299">
    <cfRule type="expression" dxfId="1643" priority="3530" stopIfTrue="1">
      <formula>$J$292="□"</formula>
    </cfRule>
    <cfRule type="expression" dxfId="1642" priority="3974">
      <formula>AND($J$299="□",$J$300="□")</formula>
    </cfRule>
  </conditionalFormatting>
  <conditionalFormatting sqref="J300">
    <cfRule type="expression" dxfId="1641" priority="3528" stopIfTrue="1">
      <formula>$J$292="□"</formula>
    </cfRule>
    <cfRule type="expression" dxfId="1640" priority="3529">
      <formula>AND($J$299="□",$J$300="□")</formula>
    </cfRule>
  </conditionalFormatting>
  <conditionalFormatting sqref="J302:J304">
    <cfRule type="expression" dxfId="1639" priority="3522" stopIfTrue="1">
      <formula>$J$292="□"</formula>
    </cfRule>
    <cfRule type="expression" dxfId="1638" priority="3525">
      <formula>AND($J$302="□",$J$303="□",$J$304="□")</formula>
    </cfRule>
  </conditionalFormatting>
  <conditionalFormatting sqref="J305">
    <cfRule type="expression" dxfId="1637" priority="3967">
      <formula>$J305="☑"</formula>
    </cfRule>
  </conditionalFormatting>
  <conditionalFormatting sqref="J319">
    <cfRule type="expression" dxfId="1636" priority="3410" stopIfTrue="1">
      <formula>AND($J$311="□",$J$312="□",$J$317="□")</formula>
    </cfRule>
  </conditionalFormatting>
  <conditionalFormatting sqref="J319:J320">
    <cfRule type="expression" dxfId="1635" priority="3963">
      <formula>AND($J$319="□",$J$320="□")</formula>
    </cfRule>
  </conditionalFormatting>
  <conditionalFormatting sqref="J320">
    <cfRule type="expression" dxfId="1634" priority="2823" stopIfTrue="1">
      <formula>AND($J$311="□",$J$312="□",$J$317="□")</formula>
    </cfRule>
  </conditionalFormatting>
  <conditionalFormatting sqref="J322:J324">
    <cfRule type="expression" dxfId="1633" priority="3408" stopIfTrue="1">
      <formula>AND($J$311="□",$J$312="□",$J$317="□")</formula>
    </cfRule>
    <cfRule type="expression" dxfId="1632" priority="3409">
      <formula>AND($J$322="□",$J$323="□",$J$324="□")</formula>
    </cfRule>
  </conditionalFormatting>
  <conditionalFormatting sqref="J325">
    <cfRule type="expression" dxfId="1631" priority="3956">
      <formula>$J325="☑"</formula>
    </cfRule>
  </conditionalFormatting>
  <conditionalFormatting sqref="J341:J342">
    <cfRule type="expression" dxfId="1630" priority="3553" stopIfTrue="1">
      <formula>AND($J$331="□",$J$339="□")</formula>
    </cfRule>
    <cfRule type="expression" dxfId="1629" priority="3555">
      <formula>AND($J$341="□",$J$342="□")</formula>
    </cfRule>
  </conditionalFormatting>
  <conditionalFormatting sqref="J344:J346">
    <cfRule type="expression" dxfId="1628" priority="3545" stopIfTrue="1">
      <formula>AND($J$331="□",$J$339="□")</formula>
    </cfRule>
    <cfRule type="expression" dxfId="1627" priority="3550">
      <formula>AND($J$344="□",$J$345="□",$J$346="□")</formula>
    </cfRule>
  </conditionalFormatting>
  <conditionalFormatting sqref="J347">
    <cfRule type="expression" dxfId="1626" priority="3945">
      <formula>$J347="☑"</formula>
    </cfRule>
  </conditionalFormatting>
  <conditionalFormatting sqref="J363">
    <cfRule type="expression" dxfId="1625" priority="3619">
      <formula>$J$363="☑"</formula>
    </cfRule>
  </conditionalFormatting>
  <conditionalFormatting sqref="J369:J370">
    <cfRule type="expression" dxfId="1624" priority="3612" stopIfTrue="1">
      <formula>AND($J$353="□",$J$358="□")</formula>
    </cfRule>
    <cfRule type="expression" dxfId="1623" priority="3614">
      <formula>AND($J$369="□",$J$370="□")</formula>
    </cfRule>
  </conditionalFormatting>
  <conditionalFormatting sqref="J372:J374">
    <cfRule type="expression" dxfId="1622" priority="2809" stopIfTrue="1">
      <formula>AND($J$353="□",$J$358="□")</formula>
    </cfRule>
    <cfRule type="expression" dxfId="1621" priority="2810">
      <formula>AND($J$372="□",$J$373="□",$J$374="□")</formula>
    </cfRule>
  </conditionalFormatting>
  <conditionalFormatting sqref="J375">
    <cfRule type="expression" dxfId="1620" priority="3900">
      <formula>$J375="☑"</formula>
    </cfRule>
  </conditionalFormatting>
  <conditionalFormatting sqref="J127:K127">
    <cfRule type="expression" dxfId="1619" priority="908" stopIfTrue="1">
      <formula>$J$131="☑"</formula>
    </cfRule>
  </conditionalFormatting>
  <conditionalFormatting sqref="J143:K143 L65:M66 K67:K69 M67:M69 L70:M70">
    <cfRule type="expression" dxfId="1618" priority="3806">
      <formula>$J65="☑"</formula>
    </cfRule>
  </conditionalFormatting>
  <conditionalFormatting sqref="J24:L24">
    <cfRule type="expression" dxfId="1617" priority="750" stopIfTrue="1">
      <formula>$J$53="☑"</formula>
    </cfRule>
  </conditionalFormatting>
  <conditionalFormatting sqref="J100:L100">
    <cfRule type="expression" dxfId="1616" priority="731" stopIfTrue="1">
      <formula>$J$53="☑"</formula>
    </cfRule>
  </conditionalFormatting>
  <conditionalFormatting sqref="J127:M127">
    <cfRule type="expression" dxfId="1615" priority="909">
      <formula>$J127="☑"</formula>
    </cfRule>
  </conditionalFormatting>
  <conditionalFormatting sqref="J54:Q69">
    <cfRule type="expression" dxfId="1614" priority="311" stopIfTrue="1">
      <formula>$J$53="☑"</formula>
    </cfRule>
  </conditionalFormatting>
  <conditionalFormatting sqref="J56:Q69">
    <cfRule type="expression" dxfId="1613" priority="312" stopIfTrue="1">
      <formula>$J$55="□"</formula>
    </cfRule>
  </conditionalFormatting>
  <conditionalFormatting sqref="J75:Q94">
    <cfRule type="expression" dxfId="1612" priority="715" stopIfTrue="1">
      <formula>$J$74="☑"</formula>
    </cfRule>
  </conditionalFormatting>
  <conditionalFormatting sqref="J81:Q87">
    <cfRule type="expression" dxfId="1611" priority="2882" stopIfTrue="1">
      <formula>$J$76="☑"</formula>
    </cfRule>
  </conditionalFormatting>
  <conditionalFormatting sqref="J88:Q94">
    <cfRule type="expression" dxfId="1610" priority="2880" stopIfTrue="1">
      <formula>AND($J$76="□",$J$81="□")</formula>
    </cfRule>
  </conditionalFormatting>
  <conditionalFormatting sqref="J114:Q126">
    <cfRule type="expression" dxfId="1609" priority="714" stopIfTrue="1">
      <formula>$J$113="☑"</formula>
    </cfRule>
  </conditionalFormatting>
  <conditionalFormatting sqref="J120:Q126">
    <cfRule type="expression" dxfId="1608" priority="2877" stopIfTrue="1">
      <formula>$J$115="□"</formula>
    </cfRule>
  </conditionalFormatting>
  <conditionalFormatting sqref="J132:Q142 J143:P143">
    <cfRule type="expression" dxfId="1607" priority="709" stopIfTrue="1">
      <formula>$J$131="☑"</formula>
    </cfRule>
  </conditionalFormatting>
  <conditionalFormatting sqref="J136:Q142">
    <cfRule type="expression" dxfId="1606" priority="2871" stopIfTrue="1">
      <formula>$J$133="□"</formula>
    </cfRule>
  </conditionalFormatting>
  <conditionalFormatting sqref="J148:Q158">
    <cfRule type="expression" dxfId="1605" priority="706" stopIfTrue="1">
      <formula>$J$147="☑"</formula>
    </cfRule>
  </conditionalFormatting>
  <conditionalFormatting sqref="J152:Q158">
    <cfRule type="expression" dxfId="1604" priority="2868" stopIfTrue="1">
      <formula>$J$149="□"</formula>
    </cfRule>
  </conditionalFormatting>
  <conditionalFormatting sqref="J164:Q183">
    <cfRule type="expression" dxfId="1603" priority="2862" stopIfTrue="1">
      <formula>$J$163="☑"</formula>
    </cfRule>
  </conditionalFormatting>
  <conditionalFormatting sqref="J172:Q183 J184:P184">
    <cfRule type="expression" dxfId="1602" priority="2865" stopIfTrue="1">
      <formula>$J$165="□"</formula>
    </cfRule>
  </conditionalFormatting>
  <conditionalFormatting sqref="J189:Q202">
    <cfRule type="expression" dxfId="1601" priority="2274" stopIfTrue="1">
      <formula>$J$188="☑"</formula>
    </cfRule>
  </conditionalFormatting>
  <conditionalFormatting sqref="J191:Q202">
    <cfRule type="expression" dxfId="1600" priority="2275" stopIfTrue="1">
      <formula>$J$190="□"</formula>
    </cfRule>
  </conditionalFormatting>
  <conditionalFormatting sqref="J209:Q222">
    <cfRule type="expression" dxfId="1599" priority="701" stopIfTrue="1">
      <formula>$J$207="☑"</formula>
    </cfRule>
  </conditionalFormatting>
  <conditionalFormatting sqref="J216:Q222">
    <cfRule type="expression" dxfId="1598" priority="2857" stopIfTrue="1">
      <formula>$J$209="□"</formula>
    </cfRule>
  </conditionalFormatting>
  <conditionalFormatting sqref="J228:Q242">
    <cfRule type="expression" dxfId="1597" priority="700" stopIfTrue="1">
      <formula>$J$227="☑"</formula>
    </cfRule>
  </conditionalFormatting>
  <conditionalFormatting sqref="J236:Q242">
    <cfRule type="expression" dxfId="1596" priority="2854" stopIfTrue="1">
      <formula>$J$229="□"</formula>
    </cfRule>
  </conditionalFormatting>
  <conditionalFormatting sqref="J248:Q265">
    <cfRule type="expression" dxfId="1595" priority="694" stopIfTrue="1">
      <formula>$J$247="☑"</formula>
    </cfRule>
  </conditionalFormatting>
  <conditionalFormatting sqref="J259:Q265">
    <cfRule type="expression" dxfId="1594" priority="2833" stopIfTrue="1">
      <formula>AND($J$249="□",$J$254="□")</formula>
    </cfRule>
  </conditionalFormatting>
  <conditionalFormatting sqref="J271:Q285">
    <cfRule type="expression" dxfId="1593" priority="693" stopIfTrue="1">
      <formula>$J$270="☑"</formula>
    </cfRule>
  </conditionalFormatting>
  <conditionalFormatting sqref="J279:Q285">
    <cfRule type="expression" dxfId="1592" priority="2255" stopIfTrue="1">
      <formula>$J$272="□"</formula>
    </cfRule>
  </conditionalFormatting>
  <conditionalFormatting sqref="J291:Q304">
    <cfRule type="expression" dxfId="1591" priority="690" stopIfTrue="1">
      <formula>$J$290="☑"</formula>
    </cfRule>
  </conditionalFormatting>
  <conditionalFormatting sqref="J298:Q304">
    <cfRule type="expression" dxfId="1590" priority="2826" stopIfTrue="1">
      <formula>$J$292="□"</formula>
    </cfRule>
  </conditionalFormatting>
  <conditionalFormatting sqref="J310:Q324">
    <cfRule type="expression" dxfId="1589" priority="687" stopIfTrue="1">
      <formula>$J$309="☑"</formula>
    </cfRule>
  </conditionalFormatting>
  <conditionalFormatting sqref="J318:Q324">
    <cfRule type="expression" dxfId="1588" priority="2245" stopIfTrue="1">
      <formula>AND($J$311="□",$J$312="□",$J$317)</formula>
    </cfRule>
  </conditionalFormatting>
  <conditionalFormatting sqref="J330:Q346">
    <cfRule type="expression" dxfId="1587" priority="684" stopIfTrue="1">
      <formula>$J$329="☑"</formula>
    </cfRule>
  </conditionalFormatting>
  <conditionalFormatting sqref="J340:Q346">
    <cfRule type="expression" dxfId="1586" priority="2820" stopIfTrue="1">
      <formula>AND($J$331="□",$J$339="□")</formula>
    </cfRule>
  </conditionalFormatting>
  <conditionalFormatting sqref="J353:Q374">
    <cfRule type="expression" dxfId="1585" priority="2806" stopIfTrue="1">
      <formula>$J$351="☑"</formula>
    </cfRule>
  </conditionalFormatting>
  <conditionalFormatting sqref="J363:Q374">
    <cfRule type="expression" dxfId="1584" priority="2807" stopIfTrue="1">
      <formula>AND($J$353="□",$J$358="□")</formula>
    </cfRule>
  </conditionalFormatting>
  <conditionalFormatting sqref="K53">
    <cfRule type="expression" dxfId="1583" priority="3418">
      <formula>$J53="☑"</formula>
    </cfRule>
  </conditionalFormatting>
  <conditionalFormatting sqref="K55">
    <cfRule type="expression" dxfId="1582" priority="3750">
      <formula>$J$55="☑"</formula>
    </cfRule>
  </conditionalFormatting>
  <conditionalFormatting sqref="K56">
    <cfRule type="expression" dxfId="1581" priority="3749">
      <formula>$J$56="☑"</formula>
    </cfRule>
  </conditionalFormatting>
  <conditionalFormatting sqref="K58:K61">
    <cfRule type="expression" dxfId="1580" priority="3731" stopIfTrue="1">
      <formula>$J$56="□"</formula>
    </cfRule>
  </conditionalFormatting>
  <conditionalFormatting sqref="K58:K62">
    <cfRule type="expression" dxfId="1579" priority="3736">
      <formula>AND($K$58="□",$K$59="□",$K$60="□",$K$61="□",$K$62="□")</formula>
    </cfRule>
  </conditionalFormatting>
  <conditionalFormatting sqref="K62">
    <cfRule type="expression" dxfId="1578" priority="3730">
      <formula>$J$56="□"</formula>
    </cfRule>
  </conditionalFormatting>
  <conditionalFormatting sqref="K64">
    <cfRule type="expression" dxfId="1577" priority="3757">
      <formula>$J$64="☑"</formula>
    </cfRule>
  </conditionalFormatting>
  <conditionalFormatting sqref="K65">
    <cfRule type="expression" dxfId="1576" priority="3792">
      <formula>$J65="☑"</formula>
    </cfRule>
  </conditionalFormatting>
  <conditionalFormatting sqref="K74">
    <cfRule type="expression" dxfId="1575" priority="3448">
      <formula>$J74="☑"</formula>
    </cfRule>
  </conditionalFormatting>
  <conditionalFormatting sqref="K76">
    <cfRule type="expression" dxfId="1574" priority="3447">
      <formula>$J$76="☑"</formula>
    </cfRule>
    <cfRule type="expression" dxfId="1573" priority="3703">
      <formula>$J76="☑"</formula>
    </cfRule>
  </conditionalFormatting>
  <conditionalFormatting sqref="K78:K80">
    <cfRule type="expression" dxfId="1572" priority="3423" stopIfTrue="1">
      <formula>$J$76="□"</formula>
    </cfRule>
    <cfRule type="expression" dxfId="1571" priority="3424">
      <formula>AND($K$78="□",$K$79="□",$K$80="□")</formula>
    </cfRule>
  </conditionalFormatting>
  <conditionalFormatting sqref="K81">
    <cfRule type="expression" dxfId="1570" priority="3425">
      <formula>$J$81="☑"</formula>
    </cfRule>
  </conditionalFormatting>
  <conditionalFormatting sqref="K83:K87">
    <cfRule type="expression" dxfId="1569" priority="3419" stopIfTrue="1">
      <formula>$J$81="□"</formula>
    </cfRule>
    <cfRule type="expression" dxfId="1568" priority="3420">
      <formula>AND($K$83="□",$K$84="□",$K$85="□",$K$86="□",$K$87="□")</formula>
    </cfRule>
  </conditionalFormatting>
  <conditionalFormatting sqref="K89">
    <cfRule type="expression" dxfId="1567" priority="3715">
      <formula>$J$89="☑"</formula>
    </cfRule>
  </conditionalFormatting>
  <conditionalFormatting sqref="K90">
    <cfRule type="expression" dxfId="1566" priority="3716">
      <formula>$J90="☑"</formula>
    </cfRule>
  </conditionalFormatting>
  <conditionalFormatting sqref="K92">
    <cfRule type="expression" dxfId="1565" priority="3717">
      <formula>$J92="☑"</formula>
    </cfRule>
  </conditionalFormatting>
  <conditionalFormatting sqref="K93">
    <cfRule type="expression" dxfId="1564" priority="3688">
      <formula>$J$93="☑"</formula>
    </cfRule>
  </conditionalFormatting>
  <conditionalFormatting sqref="K113">
    <cfRule type="expression" dxfId="1563" priority="3663">
      <formula>$J113="☑"</formula>
    </cfRule>
  </conditionalFormatting>
  <conditionalFormatting sqref="K115">
    <cfRule type="expression" dxfId="1562" priority="3789">
      <formula>$J$115="☑"</formula>
    </cfRule>
  </conditionalFormatting>
  <conditionalFormatting sqref="K117:K119">
    <cfRule type="expression" dxfId="1561" priority="3643" stopIfTrue="1">
      <formula>$J$115="□"</formula>
    </cfRule>
    <cfRule type="expression" dxfId="1560" priority="3645">
      <formula>AND($K$117="□",$K$118="□",$K$119="□")</formula>
    </cfRule>
  </conditionalFormatting>
  <conditionalFormatting sqref="K121">
    <cfRule type="expression" dxfId="1559" priority="2879">
      <formula>$J$121="☑"</formula>
    </cfRule>
  </conditionalFormatting>
  <conditionalFormatting sqref="K122">
    <cfRule type="expression" dxfId="1558" priority="3787">
      <formula>$J122="☑"</formula>
    </cfRule>
  </conditionalFormatting>
  <conditionalFormatting sqref="K131">
    <cfRule type="expression" dxfId="1557" priority="3662">
      <formula>$J$131="☑"</formula>
    </cfRule>
  </conditionalFormatting>
  <conditionalFormatting sqref="K133">
    <cfRule type="expression" dxfId="1556" priority="2872">
      <formula>$J$133="☑"</formula>
    </cfRule>
  </conditionalFormatting>
  <conditionalFormatting sqref="K137">
    <cfRule type="expression" dxfId="1555" priority="3660">
      <formula>$J$137="☑"</formula>
    </cfRule>
  </conditionalFormatting>
  <conditionalFormatting sqref="K140:K142">
    <cfRule type="expression" dxfId="1554" priority="3812">
      <formula>$J140="☑"</formula>
    </cfRule>
  </conditionalFormatting>
  <conditionalFormatting sqref="K147">
    <cfRule type="expression" dxfId="1553" priority="3633">
      <formula>$J$147="☑"</formula>
    </cfRule>
  </conditionalFormatting>
  <conditionalFormatting sqref="K149">
    <cfRule type="expression" dxfId="1552" priority="3759">
      <formula>$J$149="☑"</formula>
    </cfRule>
  </conditionalFormatting>
  <conditionalFormatting sqref="K150">
    <cfRule type="expression" dxfId="1551" priority="3471" stopIfTrue="1">
      <formula>$J$149="□"</formula>
    </cfRule>
    <cfRule type="expression" dxfId="1550" priority="3472">
      <formula>AND($K$150="□",$K$151="□")</formula>
    </cfRule>
  </conditionalFormatting>
  <conditionalFormatting sqref="K151">
    <cfRule type="expression" priority="3469" stopIfTrue="1">
      <formula>$J$149="□"</formula>
    </cfRule>
    <cfRule type="expression" dxfId="1549" priority="3470">
      <formula>AND($K$150="□",$K$151="□")</formula>
    </cfRule>
  </conditionalFormatting>
  <conditionalFormatting sqref="K153">
    <cfRule type="expression" dxfId="1548" priority="3793">
      <formula>$J$153="☑"</formula>
    </cfRule>
  </conditionalFormatting>
  <conditionalFormatting sqref="K156:K158">
    <cfRule type="expression" dxfId="1547" priority="3802">
      <formula>$J156="☑"</formula>
    </cfRule>
  </conditionalFormatting>
  <conditionalFormatting sqref="K163">
    <cfRule type="expression" dxfId="1546" priority="3632">
      <formula>$J163="☑"</formula>
    </cfRule>
  </conditionalFormatting>
  <conditionalFormatting sqref="K165">
    <cfRule type="expression" dxfId="1545" priority="3774">
      <formula>$J$165="☑"</formula>
    </cfRule>
  </conditionalFormatting>
  <conditionalFormatting sqref="K167:K171">
    <cfRule type="expression" dxfId="1544" priority="3403" stopIfTrue="1">
      <formula>$J$165="□"</formula>
    </cfRule>
    <cfRule type="expression" dxfId="1543" priority="3404">
      <formula>AND($K$167="□",$K$168="□",$K$169="□",$K$170="□",$K$171)</formula>
    </cfRule>
  </conditionalFormatting>
  <conditionalFormatting sqref="K172">
    <cfRule type="expression" dxfId="1542" priority="3779">
      <formula>$J$172="☑"</formula>
    </cfRule>
  </conditionalFormatting>
  <conditionalFormatting sqref="K174:K176">
    <cfRule type="expression" dxfId="1541" priority="3405" stopIfTrue="1">
      <formula>$J$172="□"</formula>
    </cfRule>
    <cfRule type="expression" dxfId="1540" priority="3406">
      <formula>AND($K$174="□",$K$175="□",$K$176="□")</formula>
    </cfRule>
  </conditionalFormatting>
  <conditionalFormatting sqref="K178">
    <cfRule type="expression" dxfId="1539" priority="3780">
      <formula>$J$178="☑"</formula>
    </cfRule>
  </conditionalFormatting>
  <conditionalFormatting sqref="K181:K183">
    <cfRule type="expression" dxfId="1538" priority="4050">
      <formula>$J181="☑"</formula>
    </cfRule>
  </conditionalFormatting>
  <conditionalFormatting sqref="K188">
    <cfRule type="expression" dxfId="1537" priority="3642">
      <formula>$J188="☑"</formula>
    </cfRule>
  </conditionalFormatting>
  <conditionalFormatting sqref="K190">
    <cfRule type="expression" dxfId="1536" priority="3393">
      <formula>$J$190="☑"</formula>
    </cfRule>
  </conditionalFormatting>
  <conditionalFormatting sqref="K191">
    <cfRule type="expression" dxfId="1535" priority="3392">
      <formula>$J$191="☑"</formula>
    </cfRule>
  </conditionalFormatting>
  <conditionalFormatting sqref="K193:K195">
    <cfRule type="expression" dxfId="1534" priority="3399" stopIfTrue="1">
      <formula>$J$191="□"</formula>
    </cfRule>
    <cfRule type="expression" dxfId="1533" priority="3400">
      <formula>AND($K$193="□",$K$194="□",$K$195="□")</formula>
    </cfRule>
  </conditionalFormatting>
  <conditionalFormatting sqref="K197">
    <cfRule type="expression" dxfId="1532" priority="3781">
      <formula>$J$197="☑"</formula>
    </cfRule>
  </conditionalFormatting>
  <conditionalFormatting sqref="K200:K202">
    <cfRule type="expression" dxfId="1531" priority="4025">
      <formula>$J200="☑"</formula>
    </cfRule>
  </conditionalFormatting>
  <conditionalFormatting sqref="K207">
    <cfRule type="expression" dxfId="1530" priority="3641">
      <formula>$J$207="☑"</formula>
    </cfRule>
  </conditionalFormatting>
  <conditionalFormatting sqref="K209">
    <cfRule type="expression" dxfId="1529" priority="3821">
      <formula>$J$209="☑"</formula>
    </cfRule>
  </conditionalFormatting>
  <conditionalFormatting sqref="K211:K215">
    <cfRule type="expression" dxfId="1528" priority="3481" stopIfTrue="1">
      <formula>$J$209="□"</formula>
    </cfRule>
    <cfRule type="expression" dxfId="1527" priority="3482">
      <formula>AND($K$211="□",$K$212="□",$K$213="□",$K$214="□",$K$215="□")</formula>
    </cfRule>
  </conditionalFormatting>
  <conditionalFormatting sqref="K217">
    <cfRule type="expression" dxfId="1526" priority="3778">
      <formula>$J$217="☑"</formula>
    </cfRule>
  </conditionalFormatting>
  <conditionalFormatting sqref="K218">
    <cfRule type="expression" dxfId="1525" priority="3777">
      <formula>$J$218="☑"</formula>
    </cfRule>
  </conditionalFormatting>
  <conditionalFormatting sqref="K220:K222">
    <cfRule type="expression" dxfId="1524" priority="4012">
      <formula>$J220="☑"</formula>
    </cfRule>
  </conditionalFormatting>
  <conditionalFormatting sqref="K227">
    <cfRule type="expression" dxfId="1523" priority="3640">
      <formula>$J227="☑"</formula>
    </cfRule>
  </conditionalFormatting>
  <conditionalFormatting sqref="K229">
    <cfRule type="expression" dxfId="1522" priority="3829">
      <formula>$J$229="☑"</formula>
    </cfRule>
  </conditionalFormatting>
  <conditionalFormatting sqref="K231:K235">
    <cfRule type="expression" dxfId="1521" priority="3489" stopIfTrue="1">
      <formula>$J$229="□"</formula>
    </cfRule>
    <cfRule type="expression" dxfId="1520" priority="3490">
      <formula>AND($K$231="□",$K$232="□",$K$233="□",$K$234="□",$K$235="□")</formula>
    </cfRule>
  </conditionalFormatting>
  <conditionalFormatting sqref="K237">
    <cfRule type="expression" dxfId="1519" priority="3822">
      <formula>$J$237="☑"</formula>
    </cfRule>
  </conditionalFormatting>
  <conditionalFormatting sqref="K238">
    <cfRule type="expression" dxfId="1518" priority="4009">
      <formula>$J238="☑"</formula>
    </cfRule>
  </conditionalFormatting>
  <conditionalFormatting sqref="K240:K242">
    <cfRule type="expression" dxfId="1517" priority="4001">
      <formula>$J240="☑"</formula>
    </cfRule>
  </conditionalFormatting>
  <conditionalFormatting sqref="K247">
    <cfRule type="expression" dxfId="1516" priority="3639">
      <formula>$J$270="☑"</formula>
    </cfRule>
  </conditionalFormatting>
  <conditionalFormatting sqref="K249">
    <cfRule type="expression" dxfId="1515" priority="3851">
      <formula>$J$249="☑"</formula>
    </cfRule>
  </conditionalFormatting>
  <conditionalFormatting sqref="K251:K253">
    <cfRule type="expression" dxfId="1514" priority="2850" stopIfTrue="1">
      <formula>$J$249="□"</formula>
    </cfRule>
    <cfRule type="expression" dxfId="1513" priority="3505">
      <formula>AND($K$251="□",$K$252="□",$K$253="□")</formula>
    </cfRule>
  </conditionalFormatting>
  <conditionalFormatting sqref="K254">
    <cfRule type="expression" dxfId="1512" priority="3850">
      <formula>$J$254="☑"</formula>
    </cfRule>
  </conditionalFormatting>
  <conditionalFormatting sqref="K256:K258">
    <cfRule type="expression" dxfId="1511" priority="2855" stopIfTrue="1">
      <formula>$J$254="□"</formula>
    </cfRule>
    <cfRule type="expression" dxfId="1510" priority="2856">
      <formula>AND($K$256="□",$K$257="□",$K$258="□")</formula>
    </cfRule>
  </conditionalFormatting>
  <conditionalFormatting sqref="K260">
    <cfRule type="expression" dxfId="1509" priority="3845">
      <formula>$J$260="☑"</formula>
    </cfRule>
  </conditionalFormatting>
  <conditionalFormatting sqref="K261">
    <cfRule type="expression" dxfId="1508" priority="3998">
      <formula>$J261="☑"</formula>
    </cfRule>
  </conditionalFormatting>
  <conditionalFormatting sqref="K263">
    <cfRule type="expression" dxfId="1507" priority="3843">
      <formula>$J$263="☑"</formula>
    </cfRule>
  </conditionalFormatting>
  <conditionalFormatting sqref="K264">
    <cfRule type="expression" dxfId="1506" priority="3844">
      <formula>$J$264="☑"</formula>
    </cfRule>
  </conditionalFormatting>
  <conditionalFormatting sqref="K265">
    <cfRule type="expression" dxfId="1505" priority="3990">
      <formula>$J265="☑"</formula>
    </cfRule>
  </conditionalFormatting>
  <conditionalFormatting sqref="K270">
    <cfRule type="expression" dxfId="1504" priority="3638">
      <formula>$J270="☑"</formula>
    </cfRule>
  </conditionalFormatting>
  <conditionalFormatting sqref="K272">
    <cfRule type="expression" dxfId="1503" priority="2829">
      <formula>$J$272="☑"</formula>
    </cfRule>
  </conditionalFormatting>
  <conditionalFormatting sqref="K274:K278">
    <cfRule type="expression" dxfId="1502" priority="3509" stopIfTrue="1">
      <formula>$J$272="□"</formula>
    </cfRule>
    <cfRule type="expression" dxfId="1501" priority="3514">
      <formula>AND($K$274="□",$K$275="□",$K$276="□",$K$277="□",$K$278="□")</formula>
    </cfRule>
  </conditionalFormatting>
  <conditionalFormatting sqref="K280">
    <cfRule type="expression" dxfId="1500" priority="3856">
      <formula>$J$280="☑"</formula>
    </cfRule>
  </conditionalFormatting>
  <conditionalFormatting sqref="K283">
    <cfRule type="expression" dxfId="1499" priority="3979">
      <formula>$J283="☑"</formula>
    </cfRule>
  </conditionalFormatting>
  <conditionalFormatting sqref="K284">
    <cfRule type="expression" dxfId="1498" priority="3855">
      <formula>$J$284="☑"</formula>
    </cfRule>
  </conditionalFormatting>
  <conditionalFormatting sqref="K285">
    <cfRule type="expression" dxfId="1497" priority="3854">
      <formula>$J$285="☑"</formula>
    </cfRule>
  </conditionalFormatting>
  <conditionalFormatting sqref="K290">
    <cfRule type="expression" dxfId="1496" priority="3637">
      <formula>$J$290="☑"</formula>
    </cfRule>
  </conditionalFormatting>
  <conditionalFormatting sqref="K292">
    <cfRule type="expression" dxfId="1495" priority="3868">
      <formula>$J$292="☑"</formula>
    </cfRule>
  </conditionalFormatting>
  <conditionalFormatting sqref="K294:K297">
    <cfRule type="expression" dxfId="1494" priority="3531" stopIfTrue="1">
      <formula>$J$292="□"</formula>
    </cfRule>
    <cfRule type="expression" dxfId="1493" priority="3535">
      <formula>AND($K$294="□",$K$295="□",$K$296="□",$K$297="□")</formula>
    </cfRule>
  </conditionalFormatting>
  <conditionalFormatting sqref="K299">
    <cfRule type="expression" dxfId="1492" priority="3871">
      <formula>$J$299="☑"</formula>
    </cfRule>
  </conditionalFormatting>
  <conditionalFormatting sqref="K302:K304">
    <cfRule type="expression" dxfId="1491" priority="3968">
      <formula>$J302="☑"</formula>
    </cfRule>
  </conditionalFormatting>
  <conditionalFormatting sqref="K309">
    <cfRule type="expression" dxfId="1490" priority="3636">
      <formula>$J$309="☑"</formula>
    </cfRule>
  </conditionalFormatting>
  <conditionalFormatting sqref="K311">
    <cfRule type="expression" dxfId="1489" priority="3417">
      <formula>$J$311="☑"</formula>
    </cfRule>
  </conditionalFormatting>
  <conditionalFormatting sqref="K312">
    <cfRule type="expression" dxfId="1488" priority="3416">
      <formula>$J$312="☑"</formula>
    </cfRule>
  </conditionalFormatting>
  <conditionalFormatting sqref="K317">
    <cfRule type="expression" dxfId="1487" priority="2822">
      <formula>$J$317="☑"</formula>
    </cfRule>
  </conditionalFormatting>
  <conditionalFormatting sqref="K319">
    <cfRule type="expression" dxfId="1486" priority="3412">
      <formula>$J$319="☑"</formula>
    </cfRule>
  </conditionalFormatting>
  <conditionalFormatting sqref="K322:K324">
    <cfRule type="expression" dxfId="1485" priority="3957">
      <formula>$J322="☑"</formula>
    </cfRule>
  </conditionalFormatting>
  <conditionalFormatting sqref="K329">
    <cfRule type="expression" dxfId="1484" priority="3635">
      <formula>$J329="☑"</formula>
    </cfRule>
  </conditionalFormatting>
  <conditionalFormatting sqref="K331">
    <cfRule type="expression" dxfId="1483" priority="3919">
      <formula>$J$331="☑"</formula>
    </cfRule>
  </conditionalFormatting>
  <conditionalFormatting sqref="K333:K338">
    <cfRule type="expression" dxfId="1482" priority="3557" stopIfTrue="1">
      <formula>$J$331="□"</formula>
    </cfRule>
    <cfRule type="expression" dxfId="1481" priority="3561">
      <formula>AND($K$333="□",$K$334="□",$K$335="□",$K$336="□",$K$337="□",$K$338="□")</formula>
    </cfRule>
  </conditionalFormatting>
  <conditionalFormatting sqref="K339">
    <cfRule type="expression" dxfId="1480" priority="3912">
      <formula>$J$339="☑"</formula>
    </cfRule>
  </conditionalFormatting>
  <conditionalFormatting sqref="K341">
    <cfRule type="expression" dxfId="1479" priority="3920">
      <formula>$J$341="☑"</formula>
    </cfRule>
  </conditionalFormatting>
  <conditionalFormatting sqref="K344:K346">
    <cfRule type="expression" dxfId="1478" priority="3946">
      <formula>$J344="☑"</formula>
    </cfRule>
  </conditionalFormatting>
  <conditionalFormatting sqref="K351">
    <cfRule type="expression" dxfId="1477" priority="3634">
      <formula>$J$351="☑"</formula>
    </cfRule>
  </conditionalFormatting>
  <conditionalFormatting sqref="K353">
    <cfRule type="expression" dxfId="1476" priority="3898">
      <formula>$J$353="☑"</formula>
    </cfRule>
  </conditionalFormatting>
  <conditionalFormatting sqref="K355:K357">
    <cfRule type="expression" dxfId="1475" priority="3622" stopIfTrue="1">
      <formula>$J$353="□"</formula>
    </cfRule>
    <cfRule type="expression" dxfId="1474" priority="3626">
      <formula>AND($K$355="□",$K$356="□",$K$357="□")</formula>
    </cfRule>
  </conditionalFormatting>
  <conditionalFormatting sqref="K358">
    <cfRule type="expression" dxfId="1473" priority="3543">
      <formula>$J$358="☑"</formula>
    </cfRule>
  </conditionalFormatting>
  <conditionalFormatting sqref="K360:K362">
    <cfRule type="expression" dxfId="1472" priority="2813" stopIfTrue="1">
      <formula>$J$358="□"</formula>
    </cfRule>
    <cfRule type="expression" dxfId="1471" priority="2814">
      <formula>AND($K$360="□",$K$361="□",$K$362="□")</formula>
    </cfRule>
  </conditionalFormatting>
  <conditionalFormatting sqref="K363">
    <cfRule type="expression" dxfId="1470" priority="3882">
      <formula>$J$363="☑"</formula>
    </cfRule>
  </conditionalFormatting>
  <conditionalFormatting sqref="K365:K367">
    <cfRule type="expression" dxfId="1469" priority="3615" stopIfTrue="1">
      <formula>$J$363="□"</formula>
    </cfRule>
    <cfRule type="expression" dxfId="1468" priority="3617">
      <formula>AND($K$365="□",$K$366="□",$K$367="□")</formula>
    </cfRule>
  </conditionalFormatting>
  <conditionalFormatting sqref="K369">
    <cfRule type="expression" dxfId="1467" priority="3899">
      <formula>$J$369="☑"</formula>
    </cfRule>
  </conditionalFormatting>
  <conditionalFormatting sqref="K372:K374">
    <cfRule type="expression" dxfId="1466" priority="3901">
      <formula>$J372="☑"</formula>
    </cfRule>
  </conditionalFormatting>
  <conditionalFormatting sqref="K124:M125 J159">
    <cfRule type="expression" dxfId="1465" priority="3801">
      <formula>$J124="☑"</formula>
    </cfRule>
  </conditionalFormatting>
  <conditionalFormatting sqref="K126:M126">
    <cfRule type="expression" dxfId="1464" priority="5459">
      <formula>$K128="☑"</formula>
    </cfRule>
  </conditionalFormatting>
  <conditionalFormatting sqref="K138:M138">
    <cfRule type="expression" dxfId="1463" priority="4073">
      <formula>$J138="☑"</formula>
    </cfRule>
  </conditionalFormatting>
  <conditionalFormatting sqref="K154:M154">
    <cfRule type="expression" dxfId="1462" priority="3795">
      <formula>$J154="☑"</formula>
    </cfRule>
  </conditionalFormatting>
  <conditionalFormatting sqref="K179:M179">
    <cfRule type="expression" dxfId="1461" priority="3800">
      <formula>$J179="☑"</formula>
    </cfRule>
  </conditionalFormatting>
  <conditionalFormatting sqref="K198:M198">
    <cfRule type="expression" dxfId="1460" priority="4033">
      <formula>$J198="☑"</formula>
    </cfRule>
  </conditionalFormatting>
  <conditionalFormatting sqref="K281:M281">
    <cfRule type="expression" dxfId="1459" priority="3857">
      <formula>$J281="☑"</formula>
    </cfRule>
  </conditionalFormatting>
  <conditionalFormatting sqref="K300:M300">
    <cfRule type="expression" dxfId="1458" priority="3976">
      <formula>$J300="☑"</formula>
    </cfRule>
  </conditionalFormatting>
  <conditionalFormatting sqref="K320:M320">
    <cfRule type="expression" dxfId="1457" priority="3965">
      <formula>$J320="☑"</formula>
    </cfRule>
  </conditionalFormatting>
  <conditionalFormatting sqref="K342:M342">
    <cfRule type="expression" dxfId="1456" priority="3954">
      <formula>$J342="☑"</formula>
    </cfRule>
  </conditionalFormatting>
  <conditionalFormatting sqref="K370:M370">
    <cfRule type="expression" dxfId="1455" priority="3908">
      <formula>$J370="☑"</formula>
    </cfRule>
  </conditionalFormatting>
  <conditionalFormatting sqref="L58">
    <cfRule type="expression" dxfId="1454" priority="3748">
      <formula>$K$58="☑"</formula>
    </cfRule>
  </conditionalFormatting>
  <conditionalFormatting sqref="L59">
    <cfRule type="expression" dxfId="1453" priority="3745">
      <formula>$K$59="☑"</formula>
    </cfRule>
  </conditionalFormatting>
  <conditionalFormatting sqref="L60">
    <cfRule type="expression" dxfId="1452" priority="3746">
      <formula>$K$60="☑"</formula>
    </cfRule>
  </conditionalFormatting>
  <conditionalFormatting sqref="L61">
    <cfRule type="expression" dxfId="1451" priority="4192">
      <formula>$K$61="☑"</formula>
    </cfRule>
  </conditionalFormatting>
  <conditionalFormatting sqref="L62">
    <cfRule type="expression" dxfId="1450" priority="3747">
      <formula>$K$62="☑"</formula>
    </cfRule>
  </conditionalFormatting>
  <conditionalFormatting sqref="L78">
    <cfRule type="expression" dxfId="1449" priority="3421">
      <formula>$K$78="☑"</formula>
    </cfRule>
    <cfRule type="expression" dxfId="1448" priority="3422">
      <formula>$K$78="☑"</formula>
    </cfRule>
  </conditionalFormatting>
  <conditionalFormatting sqref="L79">
    <cfRule type="expression" dxfId="1447" priority="3446">
      <formula>$K$79="☑"</formula>
    </cfRule>
  </conditionalFormatting>
  <conditionalFormatting sqref="L80:L81">
    <cfRule type="expression" dxfId="1446" priority="3443">
      <formula>$K$80="☑"</formula>
    </cfRule>
  </conditionalFormatting>
  <conditionalFormatting sqref="L83">
    <cfRule type="expression" dxfId="1445" priority="3436">
      <formula>$K$83="☑"</formula>
    </cfRule>
  </conditionalFormatting>
  <conditionalFormatting sqref="L84">
    <cfRule type="expression" dxfId="1444" priority="2886">
      <formula>$K$84="☑"</formula>
    </cfRule>
  </conditionalFormatting>
  <conditionalFormatting sqref="L85">
    <cfRule type="expression" dxfId="1443" priority="3429">
      <formula>$K$85="☑"</formula>
    </cfRule>
  </conditionalFormatting>
  <conditionalFormatting sqref="L86">
    <cfRule type="expression" dxfId="1442" priority="3430">
      <formula>$K$86="☑"</formula>
    </cfRule>
  </conditionalFormatting>
  <conditionalFormatting sqref="L87">
    <cfRule type="expression" dxfId="1441" priority="3913">
      <formula>$K$87="☑"</formula>
    </cfRule>
  </conditionalFormatting>
  <conditionalFormatting sqref="L117:L118">
    <cfRule type="expression" dxfId="1440" priority="3788">
      <formula>$K$117="☑"</formula>
    </cfRule>
  </conditionalFormatting>
  <conditionalFormatting sqref="L150">
    <cfRule type="expression" dxfId="1439" priority="3764">
      <formula>$K$150="☑"</formula>
    </cfRule>
  </conditionalFormatting>
  <conditionalFormatting sqref="L151">
    <cfRule type="expression" dxfId="1438" priority="3763">
      <formula>$K$151="☑"</formula>
    </cfRule>
  </conditionalFormatting>
  <conditionalFormatting sqref="L167">
    <cfRule type="expression" dxfId="1437" priority="3773">
      <formula>$K$167="☑"</formula>
    </cfRule>
  </conditionalFormatting>
  <conditionalFormatting sqref="L168">
    <cfRule type="expression" dxfId="1436" priority="3772">
      <formula>$K$168="☑"</formula>
    </cfRule>
  </conditionalFormatting>
  <conditionalFormatting sqref="L169">
    <cfRule type="expression" dxfId="1435" priority="3771">
      <formula>$K$169="☑"</formula>
    </cfRule>
  </conditionalFormatting>
  <conditionalFormatting sqref="L170">
    <cfRule type="expression" dxfId="1434" priority="3769">
      <formula>$K$170="☑"</formula>
    </cfRule>
  </conditionalFormatting>
  <conditionalFormatting sqref="L171">
    <cfRule type="expression" dxfId="1433" priority="3768">
      <formula>$K$171="☑"</formula>
    </cfRule>
  </conditionalFormatting>
  <conditionalFormatting sqref="L174">
    <cfRule type="expression" dxfId="1432" priority="3335">
      <formula>$K$174="☑"</formula>
    </cfRule>
  </conditionalFormatting>
  <conditionalFormatting sqref="L175">
    <cfRule type="expression" dxfId="1431" priority="3334">
      <formula>$K$175="☑"</formula>
    </cfRule>
  </conditionalFormatting>
  <conditionalFormatting sqref="L176">
    <cfRule type="expression" dxfId="1430" priority="2867">
      <formula>$K$176="☑"</formula>
    </cfRule>
  </conditionalFormatting>
  <conditionalFormatting sqref="L193">
    <cfRule type="expression" dxfId="1429" priority="3391">
      <formula>$K$193="☑"</formula>
    </cfRule>
  </conditionalFormatting>
  <conditionalFormatting sqref="L194">
    <cfRule type="expression" dxfId="1428" priority="3390">
      <formula>$K$194="☑"</formula>
    </cfRule>
    <cfRule type="expression" dxfId="1427" priority="4035">
      <formula>$AA193="☑"</formula>
    </cfRule>
  </conditionalFormatting>
  <conditionalFormatting sqref="L195">
    <cfRule type="expression" dxfId="1426" priority="3473">
      <formula>$K$194="☑"</formula>
    </cfRule>
  </conditionalFormatting>
  <conditionalFormatting sqref="L211">
    <cfRule type="expression" dxfId="1425" priority="3820">
      <formula>$K$211="☑"</formula>
    </cfRule>
  </conditionalFormatting>
  <conditionalFormatting sqref="L212">
    <cfRule type="expression" dxfId="1424" priority="3819">
      <formula>$K$212="☑"</formula>
    </cfRule>
  </conditionalFormatting>
  <conditionalFormatting sqref="L213">
    <cfRule type="expression" dxfId="1423" priority="3818">
      <formula>$K$213="☑"</formula>
    </cfRule>
  </conditionalFormatting>
  <conditionalFormatting sqref="L214">
    <cfRule type="expression" dxfId="1422" priority="3817">
      <formula>$K$214="☑"</formula>
    </cfRule>
  </conditionalFormatting>
  <conditionalFormatting sqref="L215">
    <cfRule type="expression" dxfId="1421" priority="3816">
      <formula>$K$215="☑"</formula>
    </cfRule>
  </conditionalFormatting>
  <conditionalFormatting sqref="L231">
    <cfRule type="expression" dxfId="1420" priority="3828">
      <formula>$K$231="☑"</formula>
    </cfRule>
  </conditionalFormatting>
  <conditionalFormatting sqref="L232">
    <cfRule type="expression" dxfId="1419" priority="3827">
      <formula>$K$232="☑"</formula>
    </cfRule>
  </conditionalFormatting>
  <conditionalFormatting sqref="L233">
    <cfRule type="expression" dxfId="1418" priority="3826">
      <formula>$K$233="☑"</formula>
    </cfRule>
  </conditionalFormatting>
  <conditionalFormatting sqref="L234">
    <cfRule type="expression" dxfId="1417" priority="3825">
      <formula>$K$234="☑"</formula>
    </cfRule>
  </conditionalFormatting>
  <conditionalFormatting sqref="L235">
    <cfRule type="expression" dxfId="1416" priority="3824">
      <formula>$K$235="☑"</formula>
    </cfRule>
  </conditionalFormatting>
  <conditionalFormatting sqref="L251">
    <cfRule type="expression" dxfId="1415" priority="2834">
      <formula>$K$251="☑"</formula>
    </cfRule>
  </conditionalFormatting>
  <conditionalFormatting sqref="L252">
    <cfRule type="expression" dxfId="1414" priority="2832">
      <formula>$K$252="☑"</formula>
    </cfRule>
  </conditionalFormatting>
  <conditionalFormatting sqref="L253">
    <cfRule type="expression" dxfId="1413" priority="3519">
      <formula>$K$253="☑"</formula>
    </cfRule>
  </conditionalFormatting>
  <conditionalFormatting sqref="L256">
    <cfRule type="expression" dxfId="1412" priority="3849">
      <formula>$K$256="☑"</formula>
    </cfRule>
  </conditionalFormatting>
  <conditionalFormatting sqref="L257">
    <cfRule type="expression" dxfId="1411" priority="3848">
      <formula>$K$257="☑"</formula>
    </cfRule>
  </conditionalFormatting>
  <conditionalFormatting sqref="L258">
    <cfRule type="expression" dxfId="1410" priority="3847">
      <formula>$K$258="☑"</formula>
    </cfRule>
  </conditionalFormatting>
  <conditionalFormatting sqref="L274">
    <cfRule type="expression" dxfId="1409" priority="3859">
      <formula>$K$274="☑"</formula>
    </cfRule>
    <cfRule type="expression" dxfId="1408" priority="3863">
      <formula>$K$294="☑"</formula>
    </cfRule>
  </conditionalFormatting>
  <conditionalFormatting sqref="L275">
    <cfRule type="expression" dxfId="1407" priority="3860">
      <formula>$K$275="☑"</formula>
    </cfRule>
  </conditionalFormatting>
  <conditionalFormatting sqref="L276">
    <cfRule type="expression" dxfId="1406" priority="3862">
      <formula>$K$276="☑"</formula>
    </cfRule>
  </conditionalFormatting>
  <conditionalFormatting sqref="L277">
    <cfRule type="expression" dxfId="1405" priority="3861">
      <formula>$K$277="☑"</formula>
    </cfRule>
  </conditionalFormatting>
  <conditionalFormatting sqref="L278">
    <cfRule type="expression" dxfId="1404" priority="3858">
      <formula>$K$278="☑"</formula>
    </cfRule>
  </conditionalFormatting>
  <conditionalFormatting sqref="L294">
    <cfRule type="expression" dxfId="1403" priority="3869">
      <formula>$K$294="☑"</formula>
    </cfRule>
  </conditionalFormatting>
  <conditionalFormatting sqref="L295">
    <cfRule type="expression" dxfId="1402" priority="3873">
      <formula>$K$295="☑"</formula>
    </cfRule>
  </conditionalFormatting>
  <conditionalFormatting sqref="L296">
    <cfRule type="expression" dxfId="1401" priority="3872">
      <formula>$K$296="☑"</formula>
    </cfRule>
  </conditionalFormatting>
  <conditionalFormatting sqref="L297">
    <cfRule type="expression" dxfId="1400" priority="3877">
      <formula>$K$297="☑"</formula>
    </cfRule>
  </conditionalFormatting>
  <conditionalFormatting sqref="L301">
    <cfRule type="expression" dxfId="1399" priority="5479">
      <formula>$J302="☑"</formula>
    </cfRule>
  </conditionalFormatting>
  <conditionalFormatting sqref="L314">
    <cfRule type="expression" dxfId="1398" priority="3415">
      <formula>AND($J$312="☑",$K$314="☑")</formula>
    </cfRule>
  </conditionalFormatting>
  <conditionalFormatting sqref="L315">
    <cfRule type="expression" dxfId="1397" priority="3413">
      <formula>AND($J$312="☑",$K$315="□")</formula>
    </cfRule>
    <cfRule type="expression" dxfId="1396" priority="3414">
      <formula>AND($J$312="☑",$K$315="☑")</formula>
    </cfRule>
  </conditionalFormatting>
  <conditionalFormatting sqref="L333">
    <cfRule type="expression" dxfId="1395" priority="3917">
      <formula>$K$333="☑"</formula>
    </cfRule>
  </conditionalFormatting>
  <conditionalFormatting sqref="L334">
    <cfRule type="expression" dxfId="1394" priority="3539">
      <formula>$K$334="☑"</formula>
    </cfRule>
  </conditionalFormatting>
  <conditionalFormatting sqref="L335">
    <cfRule type="expression" dxfId="1393" priority="3916">
      <formula>$K$335="☑"</formula>
    </cfRule>
  </conditionalFormatting>
  <conditionalFormatting sqref="L336">
    <cfRule type="expression" dxfId="1392" priority="3915">
      <formula>$K$336="☑"</formula>
    </cfRule>
  </conditionalFormatting>
  <conditionalFormatting sqref="L337">
    <cfRule type="expression" dxfId="1391" priority="3914">
      <formula>$K$337="☑"</formula>
    </cfRule>
  </conditionalFormatting>
  <conditionalFormatting sqref="L338">
    <cfRule type="expression" dxfId="1390" priority="2885">
      <formula>$K$338="☑"</formula>
    </cfRule>
  </conditionalFormatting>
  <conditionalFormatting sqref="L355">
    <cfRule type="expression" dxfId="1389" priority="3896">
      <formula>$K$355="☑"</formula>
    </cfRule>
  </conditionalFormatting>
  <conditionalFormatting sqref="L356">
    <cfRule type="expression" dxfId="1388" priority="2815">
      <formula>$K$356="☑"</formula>
    </cfRule>
  </conditionalFormatting>
  <conditionalFormatting sqref="L357">
    <cfRule type="expression" dxfId="1387" priority="3542">
      <formula>$K$357="☑"</formula>
    </cfRule>
  </conditionalFormatting>
  <conditionalFormatting sqref="L360">
    <cfRule type="expression" dxfId="1386" priority="3895">
      <formula>$K$360="☑"</formula>
    </cfRule>
  </conditionalFormatting>
  <conditionalFormatting sqref="L361">
    <cfRule type="expression" dxfId="1385" priority="3894">
      <formula>$K$361="☑"</formula>
    </cfRule>
  </conditionalFormatting>
  <conditionalFormatting sqref="L362">
    <cfRule type="expression" dxfId="1384" priority="3893">
      <formula>$K$362="☑"</formula>
    </cfRule>
  </conditionalFormatting>
  <conditionalFormatting sqref="L365">
    <cfRule type="expression" dxfId="1383" priority="3884">
      <formula>$K$365="☑"</formula>
    </cfRule>
  </conditionalFormatting>
  <conditionalFormatting sqref="L366">
    <cfRule type="expression" dxfId="1382" priority="3885">
      <formula>$K$366="☑"</formula>
    </cfRule>
  </conditionalFormatting>
  <conditionalFormatting sqref="L367">
    <cfRule type="expression" dxfId="1381" priority="3883">
      <formula>$K$367="☑"</formula>
    </cfRule>
  </conditionalFormatting>
  <conditionalFormatting sqref="L35:M35">
    <cfRule type="expression" dxfId="1380" priority="752">
      <formula>$J35="☑"</formula>
    </cfRule>
  </conditionalFormatting>
  <conditionalFormatting sqref="L76:M76">
    <cfRule type="expression" dxfId="1379" priority="4128">
      <formula>$AA76="☑"</formula>
    </cfRule>
  </conditionalFormatting>
  <conditionalFormatting sqref="L109:M109">
    <cfRule type="expression" dxfId="1378" priority="729">
      <formula>$J109="☑"</formula>
    </cfRule>
  </conditionalFormatting>
  <conditionalFormatting sqref="L120:M120">
    <cfRule type="expression" dxfId="1377" priority="3786">
      <formula>$V120="☑"</formula>
    </cfRule>
  </conditionalFormatting>
  <conditionalFormatting sqref="L140:M143">
    <cfRule type="expression" dxfId="1376" priority="3808">
      <formula>$J140="☑"</formula>
    </cfRule>
  </conditionalFormatting>
  <conditionalFormatting sqref="L152:M152">
    <cfRule type="expression" dxfId="1375" priority="4068">
      <formula>$V152="☑"</formula>
    </cfRule>
  </conditionalFormatting>
  <conditionalFormatting sqref="L156:M159">
    <cfRule type="expression" dxfId="1374" priority="3804">
      <formula>$J156="☑"</formula>
    </cfRule>
  </conditionalFormatting>
  <conditionalFormatting sqref="L177:M177">
    <cfRule type="expression" dxfId="1373" priority="3799">
      <formula>$V177="☑"</formula>
    </cfRule>
  </conditionalFormatting>
  <conditionalFormatting sqref="L181:M184">
    <cfRule type="expression" dxfId="1372" priority="4054">
      <formula>$J181="☑"</formula>
    </cfRule>
  </conditionalFormatting>
  <conditionalFormatting sqref="L196:M196">
    <cfRule type="expression" dxfId="1371" priority="4032">
      <formula>$V196="☑"</formula>
    </cfRule>
  </conditionalFormatting>
  <conditionalFormatting sqref="L200:M203">
    <cfRule type="expression" dxfId="1370" priority="4029">
      <formula>$J200="☑"</formula>
    </cfRule>
  </conditionalFormatting>
  <conditionalFormatting sqref="L216:M216">
    <cfRule type="expression" dxfId="1369" priority="4019">
      <formula>$V216="☑"</formula>
    </cfRule>
  </conditionalFormatting>
  <conditionalFormatting sqref="L220:M223">
    <cfRule type="expression" dxfId="1368" priority="4016">
      <formula>$J220="☑"</formula>
    </cfRule>
  </conditionalFormatting>
  <conditionalFormatting sqref="L236:M236">
    <cfRule type="expression" dxfId="1367" priority="4008">
      <formula>$V236="☑"</formula>
    </cfRule>
  </conditionalFormatting>
  <conditionalFormatting sqref="L240:M243">
    <cfRule type="expression" dxfId="1366" priority="4005">
      <formula>$J240="☑"</formula>
    </cfRule>
  </conditionalFormatting>
  <conditionalFormatting sqref="L259:M259">
    <cfRule type="expression" dxfId="1365" priority="3997">
      <formula>$V259="☑"</formula>
    </cfRule>
  </conditionalFormatting>
  <conditionalFormatting sqref="L263:M266">
    <cfRule type="expression" dxfId="1364" priority="3994">
      <formula>$J263="☑"</formula>
    </cfRule>
  </conditionalFormatting>
  <conditionalFormatting sqref="L279:M279">
    <cfRule type="expression" dxfId="1363" priority="3986">
      <formula>$V279="☑"</formula>
    </cfRule>
  </conditionalFormatting>
  <conditionalFormatting sqref="L283:M286">
    <cfRule type="expression" dxfId="1362" priority="3983">
      <formula>$J283="☑"</formula>
    </cfRule>
  </conditionalFormatting>
  <conditionalFormatting sqref="L298:M298">
    <cfRule type="expression" dxfId="1361" priority="3975">
      <formula>$V298="☑"</formula>
    </cfRule>
  </conditionalFormatting>
  <conditionalFormatting sqref="L318:M318">
    <cfRule type="expression" dxfId="1360" priority="3964">
      <formula>$V318="☑"</formula>
    </cfRule>
  </conditionalFormatting>
  <conditionalFormatting sqref="L322:M325">
    <cfRule type="expression" dxfId="1359" priority="3961">
      <formula>$J322="☑"</formula>
    </cfRule>
  </conditionalFormatting>
  <conditionalFormatting sqref="L340:M340">
    <cfRule type="expression" dxfId="1358" priority="3953">
      <formula>$V340="☑"</formula>
    </cfRule>
  </conditionalFormatting>
  <conditionalFormatting sqref="L344:M347">
    <cfRule type="expression" dxfId="1357" priority="3950">
      <formula>$J344="☑"</formula>
    </cfRule>
  </conditionalFormatting>
  <conditionalFormatting sqref="L368:M368">
    <cfRule type="expression" dxfId="1356" priority="3907">
      <formula>$V368="☑"</formula>
    </cfRule>
  </conditionalFormatting>
  <conditionalFormatting sqref="L372:M375">
    <cfRule type="expression" dxfId="1355" priority="3904">
      <formula>$J372="☑"</formula>
    </cfRule>
  </conditionalFormatting>
  <conditionalFormatting sqref="M78:M79">
    <cfRule type="expression" dxfId="1354" priority="4196">
      <formula>$AA78="☑"</formula>
    </cfRule>
  </conditionalFormatting>
  <conditionalFormatting sqref="M83:M86">
    <cfRule type="expression" dxfId="1353" priority="3437">
      <formula>$AA83="☑"</formula>
    </cfRule>
  </conditionalFormatting>
  <conditionalFormatting sqref="M134:N135">
    <cfRule type="expression" dxfId="1352" priority="3454">
      <formula>$J$133="☑"</formula>
    </cfRule>
  </conditionalFormatting>
  <conditionalFormatting sqref="N80">
    <cfRule type="expression" dxfId="1351" priority="3442">
      <formula>$K$80="☑"</formula>
    </cfRule>
  </conditionalFormatting>
  <conditionalFormatting sqref="N235">
    <cfRule type="expression" dxfId="1350" priority="3823">
      <formula>$K$235="☑"</formula>
    </cfRule>
  </conditionalFormatting>
  <conditionalFormatting sqref="N62:O62">
    <cfRule type="expression" dxfId="1349" priority="3751">
      <formula>$K$62="☑"</formula>
    </cfRule>
  </conditionalFormatting>
  <conditionalFormatting sqref="N87:O87">
    <cfRule type="expression" dxfId="1348" priority="2884">
      <formula>$K$87="☑"</formula>
    </cfRule>
  </conditionalFormatting>
  <conditionalFormatting sqref="N119:O119">
    <cfRule type="expression" dxfId="1347" priority="3790">
      <formula>$K$119="☑"</formula>
    </cfRule>
  </conditionalFormatting>
  <conditionalFormatting sqref="N171:O171">
    <cfRule type="expression" dxfId="1346" priority="3767">
      <formula>$K$171="☑"</formula>
    </cfRule>
  </conditionalFormatting>
  <conditionalFormatting sqref="N176:O176">
    <cfRule type="expression" dxfId="1345" priority="5488">
      <formula>$K$176="☑"</formula>
    </cfRule>
  </conditionalFormatting>
  <conditionalFormatting sqref="N195:O195">
    <cfRule type="expression" dxfId="1344" priority="3401">
      <formula>$K$195="☑"</formula>
    </cfRule>
  </conditionalFormatting>
  <conditionalFormatting sqref="N215:O215">
    <cfRule type="expression" dxfId="1343" priority="3814">
      <formula>$K$215="☑"</formula>
    </cfRule>
  </conditionalFormatting>
  <conditionalFormatting sqref="N253:O253">
    <cfRule type="expression" dxfId="1342" priority="3520">
      <formula>$K$253="☑"</formula>
    </cfRule>
  </conditionalFormatting>
  <conditionalFormatting sqref="N258:O258">
    <cfRule type="expression" dxfId="1341" priority="5456">
      <formula>$K$258="☑"</formula>
    </cfRule>
  </conditionalFormatting>
  <conditionalFormatting sqref="N278:O278">
    <cfRule type="expression" dxfId="1340" priority="3864">
      <formula>$K$278="☑"</formula>
    </cfRule>
  </conditionalFormatting>
  <conditionalFormatting sqref="N297:O297">
    <cfRule type="expression" dxfId="1339" priority="3878">
      <formula>$K$297="☑"</formula>
    </cfRule>
  </conditionalFormatting>
  <conditionalFormatting sqref="N338:O338">
    <cfRule type="expression" dxfId="1338" priority="2821">
      <formula>$K$338="☑"</formula>
    </cfRule>
  </conditionalFormatting>
  <conditionalFormatting sqref="N367:O367">
    <cfRule type="expression" dxfId="1337" priority="3886">
      <formula>$K$367="☑"</formula>
    </cfRule>
  </conditionalFormatting>
  <conditionalFormatting sqref="O66">
    <cfRule type="expression" dxfId="1336" priority="308" stopIfTrue="1">
      <formula>$J$53="☑"</formula>
    </cfRule>
    <cfRule type="expression" dxfId="1335" priority="309" stopIfTrue="1">
      <formula>$J$55="□"</formula>
    </cfRule>
  </conditionalFormatting>
  <conditionalFormatting sqref="O67">
    <cfRule type="expression" dxfId="1334" priority="3722">
      <formula>$J$67="☑"</formula>
    </cfRule>
  </conditionalFormatting>
  <conditionalFormatting sqref="O92">
    <cfRule type="expression" dxfId="1333" priority="3687">
      <formula>$J$92="☑"</formula>
    </cfRule>
  </conditionalFormatting>
  <conditionalFormatting sqref="O109">
    <cfRule type="expression" dxfId="1332" priority="730">
      <formula>$AK$35=1</formula>
    </cfRule>
  </conditionalFormatting>
  <conditionalFormatting sqref="O124">
    <cfRule type="expression" dxfId="1331" priority="2878">
      <formula>$J$124="☑"</formula>
    </cfRule>
  </conditionalFormatting>
  <conditionalFormatting sqref="O140">
    <cfRule type="expression" dxfId="1330" priority="3449">
      <formula>$J$140="☑"</formula>
    </cfRule>
  </conditionalFormatting>
  <conditionalFormatting sqref="O142:O143 P128">
    <cfRule type="expression" dxfId="1329" priority="3807">
      <formula>$AK$35=1</formula>
    </cfRule>
  </conditionalFormatting>
  <conditionalFormatting sqref="O156">
    <cfRule type="expression" dxfId="1328" priority="3456">
      <formula>$J$156="☑"</formula>
    </cfRule>
  </conditionalFormatting>
  <conditionalFormatting sqref="O158:O159">
    <cfRule type="expression" dxfId="1327" priority="3803">
      <formula>$AK$35=1</formula>
    </cfRule>
  </conditionalFormatting>
  <conditionalFormatting sqref="O181">
    <cfRule type="expression" dxfId="1326" priority="2866">
      <formula>$J$181="☑"</formula>
    </cfRule>
  </conditionalFormatting>
  <conditionalFormatting sqref="O183">
    <cfRule type="expression" dxfId="1325" priority="4055">
      <formula>$AK$35=1</formula>
    </cfRule>
  </conditionalFormatting>
  <conditionalFormatting sqref="O193">
    <cfRule type="expression" dxfId="1324" priority="3796">
      <formula>$K$193="☑"</formula>
    </cfRule>
  </conditionalFormatting>
  <conditionalFormatting sqref="O200">
    <cfRule type="expression" dxfId="1323" priority="3475">
      <formula>$J$200="☑"</formula>
    </cfRule>
  </conditionalFormatting>
  <conditionalFormatting sqref="O202">
    <cfRule type="expression" dxfId="1322" priority="4030">
      <formula>$AK$35=1</formula>
    </cfRule>
  </conditionalFormatting>
  <conditionalFormatting sqref="O220">
    <cfRule type="expression" dxfId="1321" priority="3478">
      <formula>$J$220="☑"</formula>
    </cfRule>
  </conditionalFormatting>
  <conditionalFormatting sqref="O222">
    <cfRule type="expression" dxfId="1320" priority="4017">
      <formula>$AK$35=1</formula>
    </cfRule>
  </conditionalFormatting>
  <conditionalFormatting sqref="O240">
    <cfRule type="expression" dxfId="1319" priority="3483">
      <formula>$J$240="☑"</formula>
    </cfRule>
  </conditionalFormatting>
  <conditionalFormatting sqref="O242">
    <cfRule type="expression" dxfId="1318" priority="4006">
      <formula>$AK$35=1</formula>
    </cfRule>
  </conditionalFormatting>
  <conditionalFormatting sqref="O263">
    <cfRule type="expression" dxfId="1317" priority="3491">
      <formula>$J$263="☑"</formula>
    </cfRule>
  </conditionalFormatting>
  <conditionalFormatting sqref="O265">
    <cfRule type="expression" dxfId="1316" priority="3995">
      <formula>$AK$35=1</formula>
    </cfRule>
  </conditionalFormatting>
  <conditionalFormatting sqref="O283">
    <cfRule type="expression" dxfId="1315" priority="3508">
      <formula>$J$283="☑"</formula>
    </cfRule>
  </conditionalFormatting>
  <conditionalFormatting sqref="O285">
    <cfRule type="expression" dxfId="1314" priority="3984">
      <formula>$AK$35=1</formula>
    </cfRule>
  </conditionalFormatting>
  <conditionalFormatting sqref="O302">
    <cfRule type="expression" dxfId="1313" priority="3867">
      <formula>$J$302="☑"</formula>
    </cfRule>
  </conditionalFormatting>
  <conditionalFormatting sqref="O304">
    <cfRule type="expression" dxfId="1312" priority="3973">
      <formula>$AK$35=1</formula>
    </cfRule>
  </conditionalFormatting>
  <conditionalFormatting sqref="O322">
    <cfRule type="expression" dxfId="1311" priority="3411">
      <formula>$J$322="☑"</formula>
    </cfRule>
  </conditionalFormatting>
  <conditionalFormatting sqref="O324">
    <cfRule type="expression" dxfId="1310" priority="3962">
      <formula>$AK$35=1</formula>
    </cfRule>
  </conditionalFormatting>
  <conditionalFormatting sqref="O344">
    <cfRule type="expression" dxfId="1309" priority="3910">
      <formula>$J$344="☑"</formula>
    </cfRule>
  </conditionalFormatting>
  <conditionalFormatting sqref="O346">
    <cfRule type="expression" dxfId="1308" priority="3951">
      <formula>$AK$35=1</formula>
    </cfRule>
  </conditionalFormatting>
  <conditionalFormatting sqref="O372">
    <cfRule type="expression" dxfId="1307" priority="3889">
      <formula>$J$372="☑"</formula>
    </cfRule>
  </conditionalFormatting>
  <conditionalFormatting sqref="O374">
    <cfRule type="expression" dxfId="1306" priority="3905">
      <formula>$AK$35=1</formula>
    </cfRule>
  </conditionalFormatting>
  <conditionalFormatting sqref="O35:P35">
    <cfRule type="expression" dxfId="1305" priority="754">
      <formula>$AK$35=1</formula>
    </cfRule>
  </conditionalFormatting>
  <conditionalFormatting sqref="O69:P70">
    <cfRule type="expression" dxfId="1304" priority="4132">
      <formula>$AK$35=1</formula>
    </cfRule>
  </conditionalFormatting>
  <conditionalFormatting sqref="O94:P95">
    <cfRule type="expression" dxfId="1303" priority="3720">
      <formula>$AK$35=1</formula>
    </cfRule>
  </conditionalFormatting>
  <conditionalFormatting sqref="O126:P127">
    <cfRule type="expression" dxfId="1302" priority="3784">
      <formula>$AK$35=1</formula>
    </cfRule>
  </conditionalFormatting>
  <conditionalFormatting sqref="O184:P184">
    <cfRule type="expression" dxfId="1301" priority="4053">
      <formula>$AK$35=1</formula>
    </cfRule>
  </conditionalFormatting>
  <conditionalFormatting sqref="O203:P203">
    <cfRule type="expression" dxfId="1300" priority="4028">
      <formula>$AK$35=1</formula>
    </cfRule>
  </conditionalFormatting>
  <conditionalFormatting sqref="O223:P223">
    <cfRule type="expression" dxfId="1299" priority="4015">
      <formula>$AK$35=1</formula>
    </cfRule>
  </conditionalFormatting>
  <conditionalFormatting sqref="O243:P243">
    <cfRule type="expression" dxfId="1298" priority="4004">
      <formula>$AK$35=1</formula>
    </cfRule>
  </conditionalFormatting>
  <conditionalFormatting sqref="O266:P266">
    <cfRule type="expression" dxfId="1297" priority="3993">
      <formula>$AK$35=1</formula>
    </cfRule>
  </conditionalFormatting>
  <conditionalFormatting sqref="O286:P286">
    <cfRule type="expression" dxfId="1296" priority="3982">
      <formula>$AK$35=1</formula>
    </cfRule>
  </conditionalFormatting>
  <conditionalFormatting sqref="O305:P305">
    <cfRule type="expression" dxfId="1295" priority="3971">
      <formula>$AK$35=1</formula>
    </cfRule>
  </conditionalFormatting>
  <conditionalFormatting sqref="O325:P325">
    <cfRule type="expression" dxfId="1294" priority="3960">
      <formula>$AK$35=1</formula>
    </cfRule>
  </conditionalFormatting>
  <conditionalFormatting sqref="O347:P347">
    <cfRule type="expression" dxfId="1293" priority="3949">
      <formula>$AK$35=1</formula>
    </cfRule>
  </conditionalFormatting>
  <conditionalFormatting sqref="O375:P375">
    <cfRule type="expression" dxfId="1292" priority="3903">
      <formula>$AK$35=1</formula>
    </cfRule>
  </conditionalFormatting>
  <conditionalFormatting sqref="P36">
    <cfRule type="expression" dxfId="1291" priority="753">
      <formula>$AK$35=1</formula>
    </cfRule>
  </conditionalFormatting>
  <conditionalFormatting sqref="P71">
    <cfRule type="expression" dxfId="1290" priority="4079">
      <formula>$AK$35=1</formula>
    </cfRule>
  </conditionalFormatting>
  <conditionalFormatting sqref="P96">
    <cfRule type="expression" dxfId="1289" priority="3718">
      <formula>$AK$35=1</formula>
    </cfRule>
  </conditionalFormatting>
  <conditionalFormatting sqref="P143:P144">
    <cfRule type="expression" dxfId="1288" priority="4065">
      <formula>$AK$35=1</formula>
    </cfRule>
  </conditionalFormatting>
  <conditionalFormatting sqref="P159:P160">
    <cfRule type="expression" dxfId="1287" priority="4063">
      <formula>$AK$35=1</formula>
    </cfRule>
  </conditionalFormatting>
  <conditionalFormatting sqref="P185">
    <cfRule type="expression" dxfId="1286" priority="4059">
      <formula>$AK$35=1</formula>
    </cfRule>
  </conditionalFormatting>
  <conditionalFormatting sqref="P204">
    <cfRule type="expression" dxfId="1285" priority="4034">
      <formula>$AK$35=1</formula>
    </cfRule>
  </conditionalFormatting>
  <conditionalFormatting sqref="P224">
    <cfRule type="expression" dxfId="1284" priority="4021">
      <formula>$AK$35=1</formula>
    </cfRule>
  </conditionalFormatting>
  <conditionalFormatting sqref="P244">
    <cfRule type="expression" dxfId="1283" priority="4010">
      <formula>$AK$35=1</formula>
    </cfRule>
  </conditionalFormatting>
  <conditionalFormatting sqref="P267">
    <cfRule type="expression" dxfId="1282" priority="3999">
      <formula>$AK$35=1</formula>
    </cfRule>
  </conditionalFormatting>
  <conditionalFormatting sqref="P287">
    <cfRule type="expression" dxfId="1281" priority="3988">
      <formula>$AK$35=1</formula>
    </cfRule>
  </conditionalFormatting>
  <conditionalFormatting sqref="P306">
    <cfRule type="expression" dxfId="1280" priority="3977">
      <formula>$AK$35=1</formula>
    </cfRule>
  </conditionalFormatting>
  <conditionalFormatting sqref="P326">
    <cfRule type="expression" dxfId="1279" priority="3966">
      <formula>$AK$35=1</formula>
    </cfRule>
  </conditionalFormatting>
  <conditionalFormatting sqref="P348">
    <cfRule type="expression" dxfId="1278" priority="3955">
      <formula>$AK$35=1</formula>
    </cfRule>
  </conditionalFormatting>
  <conditionalFormatting sqref="P376">
    <cfRule type="expression" dxfId="1277" priority="3909">
      <formula>$AK$35=1</formula>
    </cfRule>
  </conditionalFormatting>
  <conditionalFormatting sqref="Q37">
    <cfRule type="expression" dxfId="1276" priority="749">
      <formula>$AK$35=1</formula>
    </cfRule>
  </conditionalFormatting>
  <conditionalFormatting sqref="Q97">
    <cfRule type="expression" dxfId="1275" priority="3719">
      <formula>$AK$35=1</formula>
    </cfRule>
  </conditionalFormatting>
  <conditionalFormatting sqref="Q111">
    <cfRule type="expression" dxfId="1274" priority="632">
      <formula>$AK$35=1</formula>
    </cfRule>
  </conditionalFormatting>
  <conditionalFormatting sqref="Q349:Q350">
    <cfRule type="expression" dxfId="1273" priority="3948">
      <formula>$AK$35=1</formula>
    </cfRule>
  </conditionalFormatting>
  <conditionalFormatting sqref="Q377">
    <cfRule type="expression" dxfId="1272" priority="3902">
      <formula>$AK$35=1</formula>
    </cfRule>
  </conditionalFormatting>
  <conditionalFormatting sqref="Q379">
    <cfRule type="expression" dxfId="1271" priority="545">
      <formula>$AK$35=1</formula>
    </cfRule>
  </conditionalFormatting>
  <conditionalFormatting sqref="Q72:R74">
    <cfRule type="expression" dxfId="1270" priority="4123">
      <formula>$AK$35=1</formula>
    </cfRule>
  </conditionalFormatting>
  <conditionalFormatting sqref="Q129:R130">
    <cfRule type="expression" dxfId="1269" priority="4082">
      <formula>$AK$35=1</formula>
    </cfRule>
  </conditionalFormatting>
  <conditionalFormatting sqref="Q145:R147">
    <cfRule type="expression" dxfId="1268" priority="4070">
      <formula>$AK$35=1</formula>
    </cfRule>
  </conditionalFormatting>
  <conditionalFormatting sqref="Q161:R161">
    <cfRule type="expression" dxfId="1267" priority="4062">
      <formula>$AK$35=1</formula>
    </cfRule>
  </conditionalFormatting>
  <conditionalFormatting sqref="Q186:R187">
    <cfRule type="expression" dxfId="1266" priority="4052">
      <formula>$AK$35=1</formula>
    </cfRule>
  </conditionalFormatting>
  <conditionalFormatting sqref="Q205:R206">
    <cfRule type="expression" dxfId="1265" priority="4027">
      <formula>$AK$35=1</formula>
    </cfRule>
  </conditionalFormatting>
  <conditionalFormatting sqref="Q225:R226">
    <cfRule type="expression" dxfId="1264" priority="4014">
      <formula>$AK$35=1</formula>
    </cfRule>
  </conditionalFormatting>
  <conditionalFormatting sqref="Q245:R246">
    <cfRule type="expression" dxfId="1263" priority="4003">
      <formula>$AK$35=1</formula>
    </cfRule>
  </conditionalFormatting>
  <conditionalFormatting sqref="Q268:R269">
    <cfRule type="expression" dxfId="1262" priority="3992">
      <formula>$AK$35=1</formula>
    </cfRule>
  </conditionalFormatting>
  <conditionalFormatting sqref="Q288:R289">
    <cfRule type="expression" dxfId="1261" priority="3981">
      <formula>$AK$35=1</formula>
    </cfRule>
  </conditionalFormatting>
  <conditionalFormatting sqref="Q307:R308">
    <cfRule type="expression" dxfId="1260" priority="3970">
      <formula>$AK$35=1</formula>
    </cfRule>
  </conditionalFormatting>
  <conditionalFormatting sqref="Q327:R328">
    <cfRule type="expression" dxfId="1259" priority="3959">
      <formula>$AK$35=1</formula>
    </cfRule>
  </conditionalFormatting>
  <conditionalFormatting sqref="R109">
    <cfRule type="expression" dxfId="1258" priority="4112">
      <formula>$AK$35=1</formula>
    </cfRule>
  </conditionalFormatting>
  <conditionalFormatting sqref="S20:AH107">
    <cfRule type="expression" dxfId="1257" priority="1" stopIfTrue="1">
      <formula>$S$19="□"</formula>
    </cfRule>
  </conditionalFormatting>
  <conditionalFormatting sqref="S108:AH377">
    <cfRule type="expression" dxfId="1256" priority="431" stopIfTrue="1">
      <formula>$S$19="□"</formula>
    </cfRule>
  </conditionalFormatting>
  <conditionalFormatting sqref="T13">
    <cfRule type="expression" dxfId="1255" priority="760">
      <formula>$S$13="☑"</formula>
    </cfRule>
  </conditionalFormatting>
  <conditionalFormatting sqref="T14">
    <cfRule type="expression" dxfId="1254" priority="523">
      <formula>$S$14="☑"</formula>
    </cfRule>
  </conditionalFormatting>
  <conditionalFormatting sqref="T15">
    <cfRule type="expression" dxfId="1253" priority="522">
      <formula>$S$15="☑"</formula>
    </cfRule>
  </conditionalFormatting>
  <conditionalFormatting sqref="T16">
    <cfRule type="expression" dxfId="1252" priority="2208">
      <formula>$S$16="☑"</formula>
    </cfRule>
  </conditionalFormatting>
  <conditionalFormatting sqref="T17">
    <cfRule type="expression" dxfId="1251" priority="521">
      <formula>$S$17="☑"</formula>
    </cfRule>
  </conditionalFormatting>
  <conditionalFormatting sqref="T66">
    <cfRule type="expression" dxfId="1250" priority="2573">
      <formula>$V66="☑"</formula>
    </cfRule>
  </conditionalFormatting>
  <conditionalFormatting sqref="T68">
    <cfRule type="expression" dxfId="1249" priority="2796">
      <formula>$V68="☑"</formula>
    </cfRule>
  </conditionalFormatting>
  <conditionalFormatting sqref="T155">
    <cfRule type="expression" dxfId="1248" priority="2576">
      <formula>$V155="☑"</formula>
    </cfRule>
  </conditionalFormatting>
  <conditionalFormatting sqref="T158">
    <cfRule type="expression" dxfId="1247" priority="2577">
      <formula>$V158="☑"</formula>
    </cfRule>
  </conditionalFormatting>
  <conditionalFormatting sqref="T172">
    <cfRule type="expression" dxfId="1246" priority="2580">
      <formula>$V172="☑"</formula>
    </cfRule>
  </conditionalFormatting>
  <conditionalFormatting sqref="T216">
    <cfRule type="expression" dxfId="1245" priority="2631">
      <formula>$V216="☑"</formula>
    </cfRule>
  </conditionalFormatting>
  <conditionalFormatting sqref="T236">
    <cfRule type="expression" dxfId="1244" priority="2632">
      <formula>$V236="☑"</formula>
    </cfRule>
  </conditionalFormatting>
  <conditionalFormatting sqref="T279">
    <cfRule type="expression" dxfId="1243" priority="2636">
      <formula>$V279="☑"</formula>
    </cfRule>
  </conditionalFormatting>
  <conditionalFormatting sqref="T281">
    <cfRule type="expression" dxfId="1242" priority="2656">
      <formula>$V281="☑"</formula>
    </cfRule>
  </conditionalFormatting>
  <conditionalFormatting sqref="T299">
    <cfRule type="expression" dxfId="1241" priority="2664">
      <formula>$V299="☑"</formula>
    </cfRule>
  </conditionalFormatting>
  <conditionalFormatting sqref="T337">
    <cfRule type="expression" dxfId="1240" priority="2668">
      <formula>$V337="☑"</formula>
    </cfRule>
  </conditionalFormatting>
  <conditionalFormatting sqref="T362">
    <cfRule type="expression" dxfId="1239" priority="2667">
      <formula>$V362="☑"</formula>
    </cfRule>
  </conditionalFormatting>
  <conditionalFormatting sqref="U31">
    <cfRule type="expression" dxfId="1238" priority="581">
      <formula>$V31="☑"</formula>
    </cfRule>
  </conditionalFormatting>
  <conditionalFormatting sqref="U33">
    <cfRule type="expression" dxfId="1237" priority="580">
      <formula>$V33="☑"</formula>
    </cfRule>
  </conditionalFormatting>
  <conditionalFormatting sqref="U46">
    <cfRule type="expression" dxfId="1236" priority="579">
      <formula>$V46="☑"</formula>
    </cfRule>
  </conditionalFormatting>
  <conditionalFormatting sqref="U48">
    <cfRule type="expression" dxfId="1235" priority="578">
      <formula>$V48="☑"</formula>
    </cfRule>
  </conditionalFormatting>
  <conditionalFormatting sqref="U61">
    <cfRule type="expression" dxfId="1234" priority="577">
      <formula>$V61="☑"</formula>
    </cfRule>
  </conditionalFormatting>
  <conditionalFormatting sqref="U63">
    <cfRule type="expression" dxfId="1233" priority="576">
      <formula>$V63="☑"</formula>
    </cfRule>
  </conditionalFormatting>
  <conditionalFormatting sqref="U65">
    <cfRule type="expression" dxfId="1232" priority="2795">
      <formula>$V65="☑"</formula>
    </cfRule>
  </conditionalFormatting>
  <conditionalFormatting sqref="U83">
    <cfRule type="expression" dxfId="1231" priority="575">
      <formula>$V83="☑"</formula>
    </cfRule>
  </conditionalFormatting>
  <conditionalFormatting sqref="U85">
    <cfRule type="expression" dxfId="1230" priority="574">
      <formula>$V83="☑"</formula>
    </cfRule>
  </conditionalFormatting>
  <conditionalFormatting sqref="U89">
    <cfRule type="expression" dxfId="1229" priority="2400">
      <formula>$V87="☑"</formula>
    </cfRule>
  </conditionalFormatting>
  <conditionalFormatting sqref="U94">
    <cfRule type="expression" dxfId="1228" priority="2404">
      <formula>$V94="☑"</formula>
    </cfRule>
  </conditionalFormatting>
  <conditionalFormatting sqref="U96">
    <cfRule type="expression" dxfId="1227" priority="2405">
      <formula>$V96="☑"</formula>
    </cfRule>
  </conditionalFormatting>
  <conditionalFormatting sqref="U106">
    <cfRule type="expression" dxfId="1226" priority="573">
      <formula>$V106="☑"</formula>
    </cfRule>
  </conditionalFormatting>
  <conditionalFormatting sqref="U108">
    <cfRule type="expression" dxfId="1225" priority="572">
      <formula>$V106="☑"</formula>
    </cfRule>
  </conditionalFormatting>
  <conditionalFormatting sqref="U121">
    <cfRule type="expression" dxfId="1224" priority="571">
      <formula>$V122="☑"</formula>
    </cfRule>
  </conditionalFormatting>
  <conditionalFormatting sqref="U123">
    <cfRule type="expression" dxfId="1223" priority="570">
      <formula>$V122="☑"</formula>
    </cfRule>
  </conditionalFormatting>
  <conditionalFormatting sqref="U126">
    <cfRule type="expression" dxfId="1222" priority="2789">
      <formula>$V126="☑"</formula>
    </cfRule>
  </conditionalFormatting>
  <conditionalFormatting sqref="U136">
    <cfRule type="expression" dxfId="1221" priority="2536">
      <formula>$V136="☑"</formula>
    </cfRule>
  </conditionalFormatting>
  <conditionalFormatting sqref="U139">
    <cfRule type="expression" dxfId="1220" priority="569">
      <formula>$V140="☑"</formula>
    </cfRule>
  </conditionalFormatting>
  <conditionalFormatting sqref="U141">
    <cfRule type="expression" dxfId="1219" priority="568">
      <formula>$V140="☑"</formula>
    </cfRule>
  </conditionalFormatting>
  <conditionalFormatting sqref="U143:U145 T175 T64 U67 C64 D67 D143:D145 C175">
    <cfRule type="expression" dxfId="1218" priority="3755">
      <formula>$V64="☑"</formula>
    </cfRule>
  </conditionalFormatting>
  <conditionalFormatting sqref="U154">
    <cfRule type="expression" dxfId="1217" priority="567">
      <formula>$V155="☑"</formula>
    </cfRule>
  </conditionalFormatting>
  <conditionalFormatting sqref="U156">
    <cfRule type="expression" dxfId="1216" priority="566">
      <formula>$V155="☑"</formula>
    </cfRule>
  </conditionalFormatting>
  <conditionalFormatting sqref="U171">
    <cfRule type="expression" dxfId="1215" priority="565">
      <formula>$V172="☑"</formula>
    </cfRule>
  </conditionalFormatting>
  <conditionalFormatting sqref="U173">
    <cfRule type="expression" dxfId="1214" priority="564">
      <formula>$V172="☑"</formula>
    </cfRule>
  </conditionalFormatting>
  <conditionalFormatting sqref="U196">
    <cfRule type="expression" dxfId="1213" priority="563">
      <formula>$V197="☑"</formula>
    </cfRule>
  </conditionalFormatting>
  <conditionalFormatting sqref="U198">
    <cfRule type="expression" dxfId="1212" priority="562">
      <formula>$V197="☑"</formula>
    </cfRule>
  </conditionalFormatting>
  <conditionalFormatting sqref="U215">
    <cfRule type="expression" dxfId="1211" priority="561">
      <formula>$V216="☑"</formula>
    </cfRule>
  </conditionalFormatting>
  <conditionalFormatting sqref="U217">
    <cfRule type="expression" dxfId="1210" priority="560">
      <formula>$V216="☑"</formula>
    </cfRule>
  </conditionalFormatting>
  <conditionalFormatting sqref="U235">
    <cfRule type="expression" dxfId="1209" priority="559">
      <formula>$V236="☑"</formula>
    </cfRule>
  </conditionalFormatting>
  <conditionalFormatting sqref="U237">
    <cfRule type="expression" dxfId="1208" priority="558">
      <formula>$V236="☑"</formula>
    </cfRule>
  </conditionalFormatting>
  <conditionalFormatting sqref="U255">
    <cfRule type="expression" dxfId="1207" priority="557">
      <formula>$V256="☑"</formula>
    </cfRule>
  </conditionalFormatting>
  <conditionalFormatting sqref="U257">
    <cfRule type="expression" dxfId="1206" priority="556">
      <formula>$V256="☑"</formula>
    </cfRule>
  </conditionalFormatting>
  <conditionalFormatting sqref="U261">
    <cfRule type="expression" dxfId="1205" priority="2635">
      <formula>$C$336="☑"</formula>
    </cfRule>
  </conditionalFormatting>
  <conditionalFormatting sqref="U278">
    <cfRule type="expression" dxfId="1204" priority="555">
      <formula>$V279="☑"</formula>
    </cfRule>
  </conditionalFormatting>
  <conditionalFormatting sqref="U280">
    <cfRule type="expression" dxfId="1203" priority="554">
      <formula>$V279="☑"</formula>
    </cfRule>
  </conditionalFormatting>
  <conditionalFormatting sqref="U298">
    <cfRule type="expression" dxfId="1202" priority="553">
      <formula>$V299="☑"</formula>
    </cfRule>
  </conditionalFormatting>
  <conditionalFormatting sqref="U300">
    <cfRule type="expression" dxfId="1201" priority="552">
      <formula>$V299="☑"</formula>
    </cfRule>
  </conditionalFormatting>
  <conditionalFormatting sqref="U317">
    <cfRule type="expression" dxfId="1200" priority="551">
      <formula>$V318="☑"</formula>
    </cfRule>
  </conditionalFormatting>
  <conditionalFormatting sqref="U319">
    <cfRule type="expression" dxfId="1199" priority="550">
      <formula>$V318="☑"</formula>
    </cfRule>
  </conditionalFormatting>
  <conditionalFormatting sqref="U337">
    <cfRule type="expression" dxfId="1198" priority="549">
      <formula>$V338="☑"</formula>
    </cfRule>
  </conditionalFormatting>
  <conditionalFormatting sqref="U339">
    <cfRule type="expression" dxfId="1197" priority="548">
      <formula>$V338="☑"</formula>
    </cfRule>
  </conditionalFormatting>
  <conditionalFormatting sqref="U359">
    <cfRule type="expression" dxfId="1196" priority="547">
      <formula>$V360="☑"</formula>
    </cfRule>
  </conditionalFormatting>
  <conditionalFormatting sqref="U361">
    <cfRule type="expression" dxfId="1195" priority="546">
      <formula>$V360="☑"</formula>
    </cfRule>
  </conditionalFormatting>
  <conditionalFormatting sqref="U368">
    <cfRule type="expression" dxfId="1194" priority="2699">
      <formula>$V363="☑"</formula>
    </cfRule>
  </conditionalFormatting>
  <conditionalFormatting sqref="V262">
    <cfRule type="expression" dxfId="1193" priority="2633">
      <formula>$V260="☑"</formula>
    </cfRule>
  </conditionalFormatting>
  <conditionalFormatting sqref="W261">
    <cfRule type="expression" dxfId="1192" priority="2634">
      <formula>$C$336="☑"</formula>
    </cfRule>
  </conditionalFormatting>
  <conditionalFormatting sqref="AA64">
    <cfRule type="expression" dxfId="1191" priority="2565">
      <formula>AND($AA$64="□",$AA$65="□")</formula>
    </cfRule>
  </conditionalFormatting>
  <conditionalFormatting sqref="AA64:AA65">
    <cfRule type="expression" dxfId="1190" priority="2560" stopIfTrue="1">
      <formula>AND($AA$55="□",$AA$56="□")</formula>
    </cfRule>
  </conditionalFormatting>
  <conditionalFormatting sqref="AA65">
    <cfRule type="expression" dxfId="1189" priority="2564">
      <formula>AND($AA$64="□",$AA$65="□")</formula>
    </cfRule>
  </conditionalFormatting>
  <conditionalFormatting sqref="AA67:AA69">
    <cfRule type="expression" dxfId="1188" priority="2558" stopIfTrue="1">
      <formula>AND($AA$55="□",$AA$56="□")</formula>
    </cfRule>
    <cfRule type="expression" dxfId="1187" priority="2559">
      <formula>AND($AA$67="□",$AA$68="□",$AA$69="□")</formula>
    </cfRule>
  </conditionalFormatting>
  <conditionalFormatting sqref="AA70">
    <cfRule type="expression" dxfId="1186" priority="878" stopIfTrue="1">
      <formula>$J$131="☑"</formula>
    </cfRule>
    <cfRule type="expression" dxfId="1185" priority="879">
      <formula>$J70="☑"</formula>
    </cfRule>
  </conditionalFormatting>
  <conditionalFormatting sqref="AA89:AA90">
    <cfRule type="expression" dxfId="1184" priority="904" stopIfTrue="1">
      <formula>AND($AA$76="□",$AA$81="□")</formula>
    </cfRule>
    <cfRule type="expression" dxfId="1183" priority="2545">
      <formula>AND($AA$89="□",$AA$90="□")</formula>
    </cfRule>
  </conditionalFormatting>
  <conditionalFormatting sqref="AA92">
    <cfRule type="expression" dxfId="1182" priority="2543" stopIfTrue="1">
      <formula>AND($AA$76="□",$AA$81="□")</formula>
    </cfRule>
  </conditionalFormatting>
  <conditionalFormatting sqref="AA92:AA94">
    <cfRule type="expression" dxfId="1181" priority="2544">
      <formula>AND($AA$92="□",$AA$93="□",$AA$94="□")</formula>
    </cfRule>
  </conditionalFormatting>
  <conditionalFormatting sqref="AA93">
    <cfRule type="expression" dxfId="1180" priority="2542" stopIfTrue="1">
      <formula>AND($AA$76="□",$AA$81="□")</formula>
    </cfRule>
  </conditionalFormatting>
  <conditionalFormatting sqref="AA94">
    <cfRule type="expression" dxfId="1179" priority="2541" stopIfTrue="1">
      <formula>AND($AA$76="□",$AA$81="□")</formula>
    </cfRule>
  </conditionalFormatting>
  <conditionalFormatting sqref="AA95">
    <cfRule type="expression" dxfId="1178" priority="906" stopIfTrue="1">
      <formula>$J$131="☑"</formula>
    </cfRule>
    <cfRule type="expression" dxfId="1177" priority="907">
      <formula>$J95="☑"</formula>
    </cfRule>
  </conditionalFormatting>
  <conditionalFormatting sqref="AA121:AA122">
    <cfRule type="expression" dxfId="1176" priority="2534" stopIfTrue="1">
      <formula>AND($AA$115="□")</formula>
    </cfRule>
    <cfRule type="expression" dxfId="1175" priority="2594">
      <formula>AND($AA$121="□",$AA$122="□")</formula>
    </cfRule>
  </conditionalFormatting>
  <conditionalFormatting sqref="AA124:AA126">
    <cfRule type="expression" dxfId="1174" priority="2285" stopIfTrue="1">
      <formula>$AA$115="□"</formula>
    </cfRule>
    <cfRule type="expression" dxfId="1173" priority="2286">
      <formula>AND($AA$124="□",$AA$125="□",$AA$126="□")</formula>
    </cfRule>
  </conditionalFormatting>
  <conditionalFormatting sqref="AA137:AA138">
    <cfRule type="expression" dxfId="1172" priority="2319" stopIfTrue="1">
      <formula>$AA$133="□"</formula>
    </cfRule>
    <cfRule type="expression" dxfId="1171" priority="2320">
      <formula>AND($AA$137="□",$AA$138="□")</formula>
    </cfRule>
  </conditionalFormatting>
  <conditionalFormatting sqref="AA140:AA142">
    <cfRule type="expression" dxfId="1170" priority="2317" stopIfTrue="1">
      <formula>$AA$133="□"</formula>
    </cfRule>
    <cfRule type="expression" dxfId="1169" priority="2318">
      <formula>AND($AA$140="□",$AA$141="□",$AA$142="□")</formula>
    </cfRule>
  </conditionalFormatting>
  <conditionalFormatting sqref="AA153:AA154">
    <cfRule type="expression" dxfId="1168" priority="2294" stopIfTrue="1">
      <formula>$AA$149="□"</formula>
    </cfRule>
    <cfRule type="expression" dxfId="1167" priority="2295">
      <formula>AND($AA$153="□",$AA$154="□")</formula>
    </cfRule>
  </conditionalFormatting>
  <conditionalFormatting sqref="AA156:AA158">
    <cfRule type="expression" dxfId="1166" priority="2292" stopIfTrue="1">
      <formula>$AA$149="□"</formula>
    </cfRule>
    <cfRule type="expression" dxfId="1165" priority="2293">
      <formula>AND($AA$156="□",$AA$157="□",$AA$158="□")</formula>
    </cfRule>
  </conditionalFormatting>
  <conditionalFormatting sqref="AA159">
    <cfRule type="expression" dxfId="1164" priority="2306">
      <formula>$J159="☑"</formula>
    </cfRule>
  </conditionalFormatting>
  <conditionalFormatting sqref="AA178:AA179">
    <cfRule type="expression" dxfId="1163" priority="2376" stopIfTrue="1">
      <formula>$AA$165="□"</formula>
    </cfRule>
    <cfRule type="expression" dxfId="1162" priority="2379">
      <formula>AND($AA$178="□",$AA$179="□")</formula>
    </cfRule>
  </conditionalFormatting>
  <conditionalFormatting sqref="AA181:AA183">
    <cfRule type="expression" dxfId="1161" priority="2279" stopIfTrue="1">
      <formula>"$AA$150=""□"""</formula>
    </cfRule>
    <cfRule type="expression" dxfId="1160" priority="2280">
      <formula>AND($AA$181="□",$AA$182="□",$AA$183="□")</formula>
    </cfRule>
  </conditionalFormatting>
  <conditionalFormatting sqref="AA197:AA198">
    <cfRule type="expression" dxfId="1159" priority="2418" stopIfTrue="1">
      <formula>$AA$190="□"</formula>
    </cfRule>
    <cfRule type="expression" dxfId="1158" priority="2419">
      <formula>AND($AA$197="□",$AA$198="□")</formula>
    </cfRule>
  </conditionalFormatting>
  <conditionalFormatting sqref="AA200:AA202">
    <cfRule type="expression" dxfId="1157" priority="2416" stopIfTrue="1">
      <formula>$AA$190="□"</formula>
    </cfRule>
    <cfRule type="expression" dxfId="1156" priority="2417">
      <formula>AND($AA$200="□",$AA$201="□",$AA$202="□")</formula>
    </cfRule>
  </conditionalFormatting>
  <conditionalFormatting sqref="AA203">
    <cfRule type="expression" dxfId="1155" priority="2763">
      <formula>$J203="☑"</formula>
    </cfRule>
  </conditionalFormatting>
  <conditionalFormatting sqref="AA217:AA218">
    <cfRule type="expression" dxfId="1154" priority="2474" stopIfTrue="1">
      <formula>$AA$209="□"</formula>
    </cfRule>
    <cfRule type="expression" dxfId="1153" priority="2475">
      <formula>AND($AA$217="□",$AA$218="□")</formula>
    </cfRule>
  </conditionalFormatting>
  <conditionalFormatting sqref="AA220:AA222">
    <cfRule type="expression" dxfId="1152" priority="2471" stopIfTrue="1">
      <formula>$AA$209="□"</formula>
    </cfRule>
    <cfRule type="expression" dxfId="1151" priority="2472">
      <formula>AND($AA$220="□",$AA$221="□",$AA$222="□")</formula>
    </cfRule>
  </conditionalFormatting>
  <conditionalFormatting sqref="AA223">
    <cfRule type="expression" dxfId="1150" priority="2755">
      <formula>$J223="☑"</formula>
    </cfRule>
  </conditionalFormatting>
  <conditionalFormatting sqref="AA229:AA230">
    <cfRule type="expression" dxfId="1149" priority="2630">
      <formula>$U229="☑"</formula>
    </cfRule>
  </conditionalFormatting>
  <conditionalFormatting sqref="AA237:AA238">
    <cfRule type="expression" dxfId="1148" priority="2481" stopIfTrue="1">
      <formula>$AA$229="□"</formula>
    </cfRule>
    <cfRule type="expression" dxfId="1147" priority="2482">
      <formula>AND($AA$237="□",$AA$238="□")</formula>
    </cfRule>
  </conditionalFormatting>
  <conditionalFormatting sqref="AA240:AA242">
    <cfRule type="expression" dxfId="1146" priority="2479" stopIfTrue="1">
      <formula>$AA$229="□"</formula>
    </cfRule>
    <cfRule type="expression" dxfId="1145" priority="2480">
      <formula>AND($AA$240="□",$AA$241="□",$AA$242="□")</formula>
    </cfRule>
  </conditionalFormatting>
  <conditionalFormatting sqref="AA243">
    <cfRule type="expression" dxfId="1144" priority="2746">
      <formula>$J243="☑"</formula>
    </cfRule>
  </conditionalFormatting>
  <conditionalFormatting sqref="AA260:AA261">
    <cfRule type="expression" dxfId="1143" priority="2488" stopIfTrue="1">
      <formula>AND($AA$249="□",$AA$254="□")</formula>
    </cfRule>
    <cfRule type="expression" dxfId="1142" priority="2489">
      <formula>AND($AA$260="□",$AA$261="□")</formula>
    </cfRule>
  </conditionalFormatting>
  <conditionalFormatting sqref="AA263:AA265">
    <cfRule type="expression" dxfId="1141" priority="2486" stopIfTrue="1">
      <formula>AND($AA$249="□",$AA$254="□")</formula>
    </cfRule>
    <cfRule type="expression" dxfId="1140" priority="2487">
      <formula>AND($AA$263="□",$AA$264="□",$AA$265="□")</formula>
    </cfRule>
  </conditionalFormatting>
  <conditionalFormatting sqref="AA266">
    <cfRule type="expression" dxfId="1139" priority="2737">
      <formula>$J266="☑"</formula>
    </cfRule>
  </conditionalFormatting>
  <conditionalFormatting sqref="AA280:AA281">
    <cfRule type="expression" dxfId="1138" priority="2262" stopIfTrue="1">
      <formula>$AA$272="□"</formula>
    </cfRule>
    <cfRule type="expression" dxfId="1137" priority="2734">
      <formula>AND($AA$280="□",$AA$281="□")</formula>
    </cfRule>
  </conditionalFormatting>
  <conditionalFormatting sqref="AA283:AA285">
    <cfRule type="expression" dxfId="1136" priority="2260" stopIfTrue="1">
      <formula>$AA$272="□"</formula>
    </cfRule>
    <cfRule type="expression" dxfId="1135" priority="2261">
      <formula>AND($AA$283="□",$AA$284="□",$AA$285="□")</formula>
    </cfRule>
  </conditionalFormatting>
  <conditionalFormatting sqref="AA286">
    <cfRule type="expression" dxfId="1134" priority="2728">
      <formula>$J286="☑"</formula>
    </cfRule>
  </conditionalFormatting>
  <conditionalFormatting sqref="AA299:AA300">
    <cfRule type="expression" dxfId="1133" priority="2253" stopIfTrue="1">
      <formula>$AA$292="□"</formula>
    </cfRule>
    <cfRule type="expression" dxfId="1132" priority="2354">
      <formula>AND($AA$299="□",$AA$300="□")</formula>
    </cfRule>
  </conditionalFormatting>
  <conditionalFormatting sqref="AA302:AA304">
    <cfRule type="expression" dxfId="1131" priority="2496" stopIfTrue="1">
      <formula>$AA$292="□"</formula>
    </cfRule>
    <cfRule type="expression" dxfId="1130" priority="2497">
      <formula>AND($AA$302="□",$AA$303="□",$AA$304="□")</formula>
    </cfRule>
  </conditionalFormatting>
  <conditionalFormatting sqref="AA305">
    <cfRule type="expression" dxfId="1129" priority="2719">
      <formula>$J305="☑"</formula>
    </cfRule>
  </conditionalFormatting>
  <conditionalFormatting sqref="AA319:AA320">
    <cfRule type="expression" dxfId="1128" priority="2351" stopIfTrue="1">
      <formula>AND($AA$311="□",$AA$312="□",$AA$317="□")</formula>
    </cfRule>
    <cfRule type="expression" dxfId="1127" priority="2715">
      <formula>AND($AA$319="□",$AA$320="□")</formula>
    </cfRule>
  </conditionalFormatting>
  <conditionalFormatting sqref="AA322:AA324">
    <cfRule type="expression" dxfId="1126" priority="2427" stopIfTrue="1">
      <formula>AND($AA$311="□",$AA$312="□",$AA$317="□")</formula>
    </cfRule>
    <cfRule type="expression" dxfId="1125" priority="2428">
      <formula>AND($AA$322="□",$AA$323="□",$AA$324="□")</formula>
    </cfRule>
  </conditionalFormatting>
  <conditionalFormatting sqref="AA325">
    <cfRule type="expression" dxfId="1124" priority="2709">
      <formula>$J325="☑"</formula>
    </cfRule>
  </conditionalFormatting>
  <conditionalFormatting sqref="AA341:AA342">
    <cfRule type="expression" dxfId="1123" priority="2508" stopIfTrue="1">
      <formula>AND($AA$331="□",$AA$339="□")</formula>
    </cfRule>
    <cfRule type="expression" dxfId="1122" priority="2509">
      <formula>AND($AA$341="□",$AA$342="□")</formula>
    </cfRule>
  </conditionalFormatting>
  <conditionalFormatting sqref="AA344:AA346">
    <cfRule type="expression" dxfId="1121" priority="2506" stopIfTrue="1">
      <formula>AND($AA$331="□",$AA$339="□")</formula>
    </cfRule>
    <cfRule type="expression" dxfId="1120" priority="2507">
      <formula>AND($AA$344="□",$AA$345="□",$AA$346="□")</formula>
    </cfRule>
  </conditionalFormatting>
  <conditionalFormatting sqref="AA347">
    <cfRule type="expression" dxfId="1119" priority="2700">
      <formula>$J347="☑"</formula>
    </cfRule>
  </conditionalFormatting>
  <conditionalFormatting sqref="AA363">
    <cfRule type="expression" dxfId="1118" priority="2516">
      <formula>$J$363="☑"</formula>
    </cfRule>
  </conditionalFormatting>
  <conditionalFormatting sqref="AA369:AA370">
    <cfRule type="expression" dxfId="1117" priority="2512" stopIfTrue="1">
      <formula>AND($AA$353="□",$AA$358="□")</formula>
    </cfRule>
    <cfRule type="expression" dxfId="1116" priority="2513">
      <formula>AND($AA$369="□",$AA$370="□")</formula>
    </cfRule>
  </conditionalFormatting>
  <conditionalFormatting sqref="AA372:AA374">
    <cfRule type="expression" dxfId="1115" priority="2339" stopIfTrue="1">
      <formula>AND($AA$353="□",$AA$358="□")</formula>
    </cfRule>
    <cfRule type="expression" dxfId="1114" priority="2340">
      <formula>AND($AA$372="□",$AA$373="□",$AA$374="□")</formula>
    </cfRule>
  </conditionalFormatting>
  <conditionalFormatting sqref="AA375">
    <cfRule type="expression" dxfId="1113" priority="2681">
      <formula>$J375="☑"</formula>
    </cfRule>
  </conditionalFormatting>
  <conditionalFormatting sqref="AA143:AB143">
    <cfRule type="expression" dxfId="1112" priority="2324">
      <formula>$J143="☑"</formula>
    </cfRule>
  </conditionalFormatting>
  <conditionalFormatting sqref="AA24:AC24">
    <cfRule type="expression" dxfId="1111" priority="737" stopIfTrue="1">
      <formula>$J$53="☑"</formula>
    </cfRule>
  </conditionalFormatting>
  <conditionalFormatting sqref="AA100:AC100">
    <cfRule type="expression" dxfId="1110" priority="628" stopIfTrue="1">
      <formula>$J$53="☑"</formula>
    </cfRule>
  </conditionalFormatting>
  <conditionalFormatting sqref="AA127:AD127">
    <cfRule type="expression" dxfId="1109" priority="2334">
      <formula>$J127="☑"</formula>
    </cfRule>
  </conditionalFormatting>
  <conditionalFormatting sqref="AA127:AF127">
    <cfRule type="expression" dxfId="1108" priority="2333" stopIfTrue="1">
      <formula>$J$131="☑"</formula>
    </cfRule>
  </conditionalFormatting>
  <conditionalFormatting sqref="AA53:AH69">
    <cfRule type="expression" dxfId="1107" priority="880" stopIfTrue="1">
      <formula>$AA$52="☑"</formula>
    </cfRule>
  </conditionalFormatting>
  <conditionalFormatting sqref="AA54:AH69">
    <cfRule type="expression" dxfId="1106" priority="919" stopIfTrue="1">
      <formula>$AA$53="☑"</formula>
    </cfRule>
  </conditionalFormatting>
  <conditionalFormatting sqref="AA56:AH69">
    <cfRule type="expression" dxfId="1105" priority="920" stopIfTrue="1">
      <formula>$AA$55="□"</formula>
    </cfRule>
  </conditionalFormatting>
  <conditionalFormatting sqref="AA74:AH94">
    <cfRule type="expression" dxfId="1104" priority="713" stopIfTrue="1">
      <formula>$AA$73="☑"</formula>
    </cfRule>
  </conditionalFormatting>
  <conditionalFormatting sqref="AA75:AH94">
    <cfRule type="expression" dxfId="1103" priority="884" stopIfTrue="1">
      <formula>$AA$74="☑"</formula>
    </cfRule>
  </conditionalFormatting>
  <conditionalFormatting sqref="AA81:AH87">
    <cfRule type="expression" dxfId="1102" priority="905" stopIfTrue="1">
      <formula>$AA$76="☑"</formula>
    </cfRule>
  </conditionalFormatting>
  <conditionalFormatting sqref="AA88:AH94">
    <cfRule type="expression" dxfId="1101" priority="910" stopIfTrue="1">
      <formula>AND($AA$76="□",$AA$81="□")</formula>
    </cfRule>
  </conditionalFormatting>
  <conditionalFormatting sqref="AA113:AH126">
    <cfRule type="expression" dxfId="1100" priority="711" stopIfTrue="1">
      <formula>$AA$112="☑"</formula>
    </cfRule>
  </conditionalFormatting>
  <conditionalFormatting sqref="AA114:AH126">
    <cfRule type="expression" dxfId="1099" priority="874" stopIfTrue="1">
      <formula>$AA$113="☑"</formula>
    </cfRule>
  </conditionalFormatting>
  <conditionalFormatting sqref="AA120:AH126">
    <cfRule type="expression" dxfId="1098" priority="1125" stopIfTrue="1">
      <formula>AND($AA$115="□")</formula>
    </cfRule>
  </conditionalFormatting>
  <conditionalFormatting sqref="AA131:AH142">
    <cfRule type="expression" dxfId="1097" priority="708" stopIfTrue="1">
      <formula>$AA$130="☑"</formula>
    </cfRule>
  </conditionalFormatting>
  <conditionalFormatting sqref="AA132:AH142">
    <cfRule type="expression" dxfId="1096" priority="863" stopIfTrue="1">
      <formula>$AA$131="☑"</formula>
    </cfRule>
  </conditionalFormatting>
  <conditionalFormatting sqref="AA136:AH142">
    <cfRule type="expression" dxfId="1095" priority="866" stopIfTrue="1">
      <formula>$AA$133="□"</formula>
    </cfRule>
  </conditionalFormatting>
  <conditionalFormatting sqref="AA147:AH158">
    <cfRule type="expression" dxfId="1094" priority="705" stopIfTrue="1">
      <formula>$AA$146="☑"</formula>
    </cfRule>
  </conditionalFormatting>
  <conditionalFormatting sqref="AA148:AH158">
    <cfRule type="expression" dxfId="1093" priority="855" stopIfTrue="1">
      <formula>$AA$147="☑"</formula>
    </cfRule>
  </conditionalFormatting>
  <conditionalFormatting sqref="AA152:AH158">
    <cfRule type="expression" dxfId="1092" priority="860" stopIfTrue="1">
      <formula>$AA$149="□"</formula>
    </cfRule>
  </conditionalFormatting>
  <conditionalFormatting sqref="AA163:AH183">
    <cfRule type="expression" dxfId="1091" priority="854" stopIfTrue="1">
      <formula>$AA$162="☑"</formula>
    </cfRule>
  </conditionalFormatting>
  <conditionalFormatting sqref="AA164:AH183">
    <cfRule type="expression" dxfId="1090" priority="2277" stopIfTrue="1">
      <formula>$AA$163="☑"</formula>
    </cfRule>
  </conditionalFormatting>
  <conditionalFormatting sqref="AA172:AH183">
    <cfRule type="expression" dxfId="1089" priority="2278" stopIfTrue="1">
      <formula>$AA$165="□"</formula>
    </cfRule>
  </conditionalFormatting>
  <conditionalFormatting sqref="AA188:AH202">
    <cfRule type="expression" dxfId="1088" priority="823" stopIfTrue="1">
      <formula>$AA$187="☑"</formula>
    </cfRule>
  </conditionalFormatting>
  <conditionalFormatting sqref="AA189:AH202">
    <cfRule type="expression" dxfId="1087" priority="838" stopIfTrue="1">
      <formula>$AA$188="☑"</formula>
    </cfRule>
  </conditionalFormatting>
  <conditionalFormatting sqref="AA191:AH202">
    <cfRule type="expression" dxfId="1086" priority="839" stopIfTrue="1">
      <formula>$AA$190="□"</formula>
    </cfRule>
  </conditionalFormatting>
  <conditionalFormatting sqref="AA207:AH222">
    <cfRule type="expression" dxfId="1085" priority="702" stopIfTrue="1">
      <formula>$AA$206="☑"</formula>
    </cfRule>
  </conditionalFormatting>
  <conditionalFormatting sqref="AA208:AH222">
    <cfRule type="expression" dxfId="1084" priority="828" stopIfTrue="1">
      <formula>$AA$207="☑"</formula>
    </cfRule>
  </conditionalFormatting>
  <conditionalFormatting sqref="AA216:AH222">
    <cfRule type="expression" dxfId="1083" priority="829" stopIfTrue="1">
      <formula>$AA$209="□"</formula>
    </cfRule>
  </conditionalFormatting>
  <conditionalFormatting sqref="AA227:AH242">
    <cfRule type="expression" dxfId="1082" priority="699" stopIfTrue="1">
      <formula>$AA$226="☑"</formula>
    </cfRule>
  </conditionalFormatting>
  <conditionalFormatting sqref="AA228:AH242">
    <cfRule type="expression" dxfId="1081" priority="818" stopIfTrue="1">
      <formula>$AA$227="☑"</formula>
    </cfRule>
  </conditionalFormatting>
  <conditionalFormatting sqref="AA236:AH242">
    <cfRule type="expression" dxfId="1080" priority="819" stopIfTrue="1">
      <formula>$AA$229="□"</formula>
    </cfRule>
  </conditionalFormatting>
  <conditionalFormatting sqref="AA247:AH265">
    <cfRule type="expression" dxfId="1079" priority="695" stopIfTrue="1">
      <formula>$AA$246="☑"</formula>
    </cfRule>
  </conditionalFormatting>
  <conditionalFormatting sqref="AA248:AH265">
    <cfRule type="expression" dxfId="1078" priority="807" stopIfTrue="1">
      <formula>$AA$247="☑"</formula>
    </cfRule>
  </conditionalFormatting>
  <conditionalFormatting sqref="AA259:AH265">
    <cfRule type="expression" dxfId="1077" priority="808" stopIfTrue="1">
      <formula>AND($AA$249="□",$AA$254="□")</formula>
    </cfRule>
  </conditionalFormatting>
  <conditionalFormatting sqref="AA270:AH285">
    <cfRule type="expression" dxfId="1076" priority="692" stopIfTrue="1">
      <formula>$AA$269="☑"</formula>
    </cfRule>
  </conditionalFormatting>
  <conditionalFormatting sqref="AA271:AH285">
    <cfRule type="expression" dxfId="1075" priority="799" stopIfTrue="1">
      <formula>$AA$270="☑"</formula>
    </cfRule>
  </conditionalFormatting>
  <conditionalFormatting sqref="AA279:AH285">
    <cfRule type="expression" dxfId="1074" priority="800" stopIfTrue="1">
      <formula>$AA$272="□"</formula>
    </cfRule>
  </conditionalFormatting>
  <conditionalFormatting sqref="AA290:AH304">
    <cfRule type="expression" dxfId="1073" priority="689" stopIfTrue="1">
      <formula>$AA$289="☑"</formula>
    </cfRule>
  </conditionalFormatting>
  <conditionalFormatting sqref="AA291:AH304">
    <cfRule type="expression" dxfId="1072" priority="789" stopIfTrue="1">
      <formula>$AA$290="☑"</formula>
    </cfRule>
  </conditionalFormatting>
  <conditionalFormatting sqref="AA298:AH304">
    <cfRule type="expression" dxfId="1071" priority="790" stopIfTrue="1">
      <formula>$AA$292="□"</formula>
    </cfRule>
  </conditionalFormatting>
  <conditionalFormatting sqref="AA309:AH324">
    <cfRule type="expression" dxfId="1070" priority="686" stopIfTrue="1">
      <formula>$AA$308="☑"</formula>
    </cfRule>
  </conditionalFormatting>
  <conditionalFormatting sqref="AA310:AH324">
    <cfRule type="expression" dxfId="1069" priority="784" stopIfTrue="1">
      <formula>$AA$309="☑"</formula>
    </cfRule>
  </conditionalFormatting>
  <conditionalFormatting sqref="AA318:AH324">
    <cfRule type="expression" dxfId="1068" priority="785" stopIfTrue="1">
      <formula>AND($AA$311="□",$AA$312="□",$AA$317="□")</formula>
    </cfRule>
  </conditionalFormatting>
  <conditionalFormatting sqref="AA329:AH346 AA347:AG347">
    <cfRule type="expression" dxfId="1067" priority="683" stopIfTrue="1">
      <formula>$AA$328="☑"</formula>
    </cfRule>
  </conditionalFormatting>
  <conditionalFormatting sqref="AA330:AH346">
    <cfRule type="expression" dxfId="1066" priority="775" stopIfTrue="1">
      <formula>$AA$329="☑"</formula>
    </cfRule>
  </conditionalFormatting>
  <conditionalFormatting sqref="AA340:AH346">
    <cfRule type="expression" dxfId="1065" priority="776" stopIfTrue="1">
      <formula>AND($AA$331="□",$AA$339="□")</formula>
    </cfRule>
  </conditionalFormatting>
  <conditionalFormatting sqref="AA351:AH374">
    <cfRule type="expression" dxfId="1064" priority="681" stopIfTrue="1">
      <formula>$AA$350="☑"</formula>
    </cfRule>
  </conditionalFormatting>
  <conditionalFormatting sqref="AA352:AH374">
    <cfRule type="expression" dxfId="1063" priority="767" stopIfTrue="1">
      <formula>$AA$351="☑"</formula>
    </cfRule>
  </conditionalFormatting>
  <conditionalFormatting sqref="AA363:AH374">
    <cfRule type="expression" dxfId="1062" priority="768" stopIfTrue="1">
      <formula>AND($AA$353="□",$AA$358="□")</formula>
    </cfRule>
  </conditionalFormatting>
  <conditionalFormatting sqref="AB22">
    <cfRule type="expression" dxfId="1061" priority="634">
      <formula>$AA$38="☑"</formula>
    </cfRule>
  </conditionalFormatting>
  <conditionalFormatting sqref="AB38">
    <cfRule type="expression" dxfId="1060" priority="728">
      <formula>$AA$38="☑"</formula>
    </cfRule>
  </conditionalFormatting>
  <conditionalFormatting sqref="AB52">
    <cfRule type="expression" dxfId="1059" priority="2239">
      <formula>$AA$52="☑"</formula>
    </cfRule>
  </conditionalFormatting>
  <conditionalFormatting sqref="AB53">
    <cfRule type="expression" dxfId="1058" priority="2437">
      <formula>$AA53="☑"</formula>
    </cfRule>
  </conditionalFormatting>
  <conditionalFormatting sqref="AB55">
    <cfRule type="expression" dxfId="1057" priority="2571">
      <formula>$AA$55="☑"</formula>
    </cfRule>
  </conditionalFormatting>
  <conditionalFormatting sqref="AB56">
    <cfRule type="expression" dxfId="1056" priority="2570">
      <formula>$AA$56="☑"</formula>
    </cfRule>
  </conditionalFormatting>
  <conditionalFormatting sqref="AB58:AB61">
    <cfRule type="expression" dxfId="1055" priority="2562" stopIfTrue="1">
      <formula>$AA$56="□"</formula>
    </cfRule>
  </conditionalFormatting>
  <conditionalFormatting sqref="AB58:AB62">
    <cfRule type="expression" dxfId="1054" priority="2563">
      <formula>AND($AB$58="□",$AB$59="□",$AB$60="□",$AB$61="□",$AB$62="□")</formula>
    </cfRule>
  </conditionalFormatting>
  <conditionalFormatting sqref="AB62">
    <cfRule type="expression" dxfId="1053" priority="2561">
      <formula>$AA$56="□"</formula>
    </cfRule>
  </conditionalFormatting>
  <conditionalFormatting sqref="AB64">
    <cfRule type="expression" dxfId="1052" priority="2574">
      <formula>$AA$64="☑"</formula>
    </cfRule>
  </conditionalFormatting>
  <conditionalFormatting sqref="AB65">
    <cfRule type="expression" dxfId="1051" priority="2600">
      <formula>$AA65="☑"</formula>
    </cfRule>
  </conditionalFormatting>
  <conditionalFormatting sqref="AB73">
    <cfRule type="expression" dxfId="1050" priority="2240">
      <formula>$AA$73="☑"</formula>
    </cfRule>
  </conditionalFormatting>
  <conditionalFormatting sqref="AB74">
    <cfRule type="expression" dxfId="1049" priority="2453">
      <formula>$AA74="☑"</formula>
    </cfRule>
  </conditionalFormatting>
  <conditionalFormatting sqref="AB76">
    <cfRule type="expression" dxfId="1048" priority="2452">
      <formula>$AA$76="☑"</formula>
    </cfRule>
  </conditionalFormatting>
  <conditionalFormatting sqref="AB78:AB80">
    <cfRule type="expression" dxfId="1047" priority="2442" stopIfTrue="1">
      <formula>$AA$76="□"</formula>
    </cfRule>
    <cfRule type="expression" dxfId="1046" priority="2443">
      <formula>AND($AB$78="□",$AB$79="□",$AB$80="□")</formula>
    </cfRule>
  </conditionalFormatting>
  <conditionalFormatting sqref="AB81">
    <cfRule type="expression" dxfId="1045" priority="2444">
      <formula>$AA$81="☑"</formula>
    </cfRule>
  </conditionalFormatting>
  <conditionalFormatting sqref="AB83:AB87">
    <cfRule type="expression" dxfId="1044" priority="2438" stopIfTrue="1">
      <formula>$AA$81="□"</formula>
    </cfRule>
    <cfRule type="expression" dxfId="1043" priority="2439">
      <formula>AND($AB$83="□",$AB$84="□",$AB$85="□",$AB$86="□",$AB$87="□")</formula>
    </cfRule>
  </conditionalFormatting>
  <conditionalFormatting sqref="AB89">
    <cfRule type="expression" dxfId="1042" priority="2550">
      <formula>$AA$89="☑"</formula>
    </cfRule>
  </conditionalFormatting>
  <conditionalFormatting sqref="AB90">
    <cfRule type="expression" dxfId="1041" priority="2551">
      <formula>$AA90="☑"</formula>
    </cfRule>
  </conditionalFormatting>
  <conditionalFormatting sqref="AB92">
    <cfRule type="expression" dxfId="1040" priority="2552">
      <formula>$AA92="☑"</formula>
    </cfRule>
  </conditionalFormatting>
  <conditionalFormatting sqref="AB93">
    <cfRule type="expression" dxfId="1039" priority="2540">
      <formula>$AA$93="☑"</formula>
    </cfRule>
  </conditionalFormatting>
  <conditionalFormatting sqref="AB98">
    <cfRule type="expression" dxfId="1038" priority="625">
      <formula>$AA$38="☑"</formula>
    </cfRule>
  </conditionalFormatting>
  <conditionalFormatting sqref="AB112">
    <cfRule type="expression" dxfId="1037" priority="2238">
      <formula>$AA$112="☑"</formula>
    </cfRule>
  </conditionalFormatting>
  <conditionalFormatting sqref="AB113">
    <cfRule type="expression" dxfId="1036" priority="2538">
      <formula>$AA113="☑"</formula>
    </cfRule>
  </conditionalFormatting>
  <conditionalFormatting sqref="AB115">
    <cfRule type="expression" dxfId="1035" priority="2598">
      <formula>$J$115="☑"</formula>
    </cfRule>
  </conditionalFormatting>
  <conditionalFormatting sqref="AB117:AB119">
    <cfRule type="expression" dxfId="1034" priority="2530" stopIfTrue="1">
      <formula>$AA$115="□"</formula>
    </cfRule>
    <cfRule type="expression" dxfId="1033" priority="2531">
      <formula>AND($AB$117="□",$AB$118="□",$AB$119="□")</formula>
    </cfRule>
  </conditionalFormatting>
  <conditionalFormatting sqref="AB121">
    <cfRule type="expression" dxfId="1032" priority="2393">
      <formula>$AA$121="☑"</formula>
    </cfRule>
  </conditionalFormatting>
  <conditionalFormatting sqref="AB122">
    <cfRule type="expression" dxfId="1031" priority="2596">
      <formula>$AA122="☑"</formula>
    </cfRule>
  </conditionalFormatting>
  <conditionalFormatting sqref="AB130">
    <cfRule type="expression" dxfId="1030" priority="2283">
      <formula>$AA$130="☑"</formula>
    </cfRule>
  </conditionalFormatting>
  <conditionalFormatting sqref="AB131">
    <cfRule type="expression" dxfId="1029" priority="2323">
      <formula>$AA131="☑"</formula>
    </cfRule>
  </conditionalFormatting>
  <conditionalFormatting sqref="AB133">
    <cfRule type="expression" dxfId="1028" priority="2315">
      <formula>$AA$133="☑"</formula>
    </cfRule>
  </conditionalFormatting>
  <conditionalFormatting sqref="AB137">
    <cfRule type="expression" dxfId="1027" priority="2322">
      <formula>$AA$137="☑"</formula>
    </cfRule>
  </conditionalFormatting>
  <conditionalFormatting sqref="AB140:AB142">
    <cfRule type="expression" dxfId="1026" priority="2327">
      <formula>$AA140="☑"</formula>
    </cfRule>
  </conditionalFormatting>
  <conditionalFormatting sqref="AB146">
    <cfRule type="expression" dxfId="1025" priority="2282">
      <formula>$AA$146="☑"</formula>
    </cfRule>
  </conditionalFormatting>
  <conditionalFormatting sqref="AB147">
    <cfRule type="expression" dxfId="1024" priority="2300">
      <formula>$AA147="☑"</formula>
    </cfRule>
  </conditionalFormatting>
  <conditionalFormatting sqref="AB149">
    <cfRule type="expression" dxfId="1023" priority="2301">
      <formula>$AA$149="☑"</formula>
    </cfRule>
  </conditionalFormatting>
  <conditionalFormatting sqref="AB150:AB151">
    <cfRule type="expression" dxfId="1022" priority="2296" stopIfTrue="1">
      <formula>$AA$149="□"</formula>
    </cfRule>
    <cfRule type="expression" dxfId="1021" priority="2297">
      <formula>AND($AB$150="□",$AB$151="□")</formula>
    </cfRule>
  </conditionalFormatting>
  <conditionalFormatting sqref="AB153">
    <cfRule type="expression" dxfId="1020" priority="2304">
      <formula>$AA$153="☑"</formula>
    </cfRule>
  </conditionalFormatting>
  <conditionalFormatting sqref="AB156:AB158">
    <cfRule type="expression" dxfId="1019" priority="2307">
      <formula>$AA156="☑"</formula>
    </cfRule>
  </conditionalFormatting>
  <conditionalFormatting sqref="AB162">
    <cfRule type="expression" dxfId="1018" priority="2281">
      <formula>$AA$162="☑"</formula>
    </cfRule>
  </conditionalFormatting>
  <conditionalFormatting sqref="AB163">
    <cfRule type="expression" dxfId="1017" priority="2519">
      <formula>$AA163="☑"</formula>
    </cfRule>
  </conditionalFormatting>
  <conditionalFormatting sqref="AB165">
    <cfRule type="expression" dxfId="1016" priority="2587">
      <formula>$AA$165="☑"</formula>
    </cfRule>
  </conditionalFormatting>
  <conditionalFormatting sqref="AB167:AB171">
    <cfRule type="expression" dxfId="1015" priority="2423" stopIfTrue="1">
      <formula>$AA$165="□"</formula>
    </cfRule>
    <cfRule type="expression" dxfId="1014" priority="2424">
      <formula>AND($AB$167="□",$AB$168="□",$AB$169="□",$AB$170="□",$AB$171="□")</formula>
    </cfRule>
  </conditionalFormatting>
  <conditionalFormatting sqref="AB172">
    <cfRule type="expression" dxfId="1013" priority="2590">
      <formula>$AA$172="☑"</formula>
    </cfRule>
  </conditionalFormatting>
  <conditionalFormatting sqref="AB174:AB176">
    <cfRule type="expression" dxfId="1012" priority="2425" stopIfTrue="1">
      <formula>$AA$172="□"</formula>
    </cfRule>
    <cfRule type="expression" dxfId="1011" priority="2426">
      <formula>AND($AB$174="□",$AB$175="□",$AB$176="□")</formula>
    </cfRule>
  </conditionalFormatting>
  <conditionalFormatting sqref="AB178">
    <cfRule type="expression" dxfId="1010" priority="2591">
      <formula>$AA$178="☑"</formula>
    </cfRule>
  </conditionalFormatting>
  <conditionalFormatting sqref="AB181:AB183">
    <cfRule type="expression" dxfId="1009" priority="2774">
      <formula>AA181="☑"</formula>
    </cfRule>
  </conditionalFormatting>
  <conditionalFormatting sqref="AB187">
    <cfRule type="expression" dxfId="1008" priority="2276">
      <formula>$AA$187="☑"</formula>
    </cfRule>
  </conditionalFormatting>
  <conditionalFormatting sqref="AB188">
    <cfRule type="expression" dxfId="1007" priority="2529">
      <formula>$V188="☑"</formula>
    </cfRule>
  </conditionalFormatting>
  <conditionalFormatting sqref="AB190">
    <cfRule type="expression" dxfId="1006" priority="2415">
      <formula>$AA$190="☑"</formula>
    </cfRule>
  </conditionalFormatting>
  <conditionalFormatting sqref="AB191">
    <cfRule type="expression" dxfId="1005" priority="2414">
      <formula>$AA$191="☑"</formula>
    </cfRule>
  </conditionalFormatting>
  <conditionalFormatting sqref="AB193:AB195">
    <cfRule type="expression" dxfId="1004" priority="2420" stopIfTrue="1">
      <formula>$AA$191="□"</formula>
    </cfRule>
    <cfRule type="expression" dxfId="1003" priority="2421">
      <formula>AND($AB$193="□",$AB$194="□",$AB$195="□")</formula>
    </cfRule>
  </conditionalFormatting>
  <conditionalFormatting sqref="AB197">
    <cfRule type="expression" dxfId="1002" priority="2592">
      <formula>$AA$197="☑"</formula>
    </cfRule>
  </conditionalFormatting>
  <conditionalFormatting sqref="AB198 AD198">
    <cfRule type="expression" dxfId="1001" priority="3337">
      <formula>$AA$198="☑"</formula>
    </cfRule>
  </conditionalFormatting>
  <conditionalFormatting sqref="AB200">
    <cfRule type="expression" dxfId="1000" priority="2764">
      <formula>$AA$200="☑"</formula>
    </cfRule>
  </conditionalFormatting>
  <conditionalFormatting sqref="AB201">
    <cfRule type="expression" dxfId="999" priority="2273">
      <formula>$AA$201="☑"</formula>
    </cfRule>
  </conditionalFormatting>
  <conditionalFormatting sqref="AB202">
    <cfRule type="expression" dxfId="998" priority="2272">
      <formula>$AA$202="☑"</formula>
    </cfRule>
  </conditionalFormatting>
  <conditionalFormatting sqref="AB206">
    <cfRule type="expression" dxfId="997" priority="2269">
      <formula>$AA$206="☑"</formula>
    </cfRule>
  </conditionalFormatting>
  <conditionalFormatting sqref="AB207">
    <cfRule type="expression" dxfId="996" priority="2528">
      <formula>$AA$207="☑"</formula>
    </cfRule>
  </conditionalFormatting>
  <conditionalFormatting sqref="AB209">
    <cfRule type="expression" dxfId="995" priority="2621">
      <formula>$AA$209="☑"</formula>
    </cfRule>
  </conditionalFormatting>
  <conditionalFormatting sqref="AB211:AB215">
    <cfRule type="expression" dxfId="994" priority="2476" stopIfTrue="1">
      <formula>$AA$209="□"</formula>
    </cfRule>
    <cfRule type="expression" dxfId="993" priority="2477">
      <formula>AND($AB$211="□",$AB$212="□",$AB$213="□",$AB$214="□",$AB$215="□")</formula>
    </cfRule>
  </conditionalFormatting>
  <conditionalFormatting sqref="AB217">
    <cfRule type="expression" dxfId="992" priority="2589">
      <formula>$AA$217="☑"</formula>
    </cfRule>
  </conditionalFormatting>
  <conditionalFormatting sqref="AB218">
    <cfRule type="expression" dxfId="991" priority="2588">
      <formula>$AA$218="☑"</formula>
    </cfRule>
  </conditionalFormatting>
  <conditionalFormatting sqref="AB220:AB222">
    <cfRule type="expression" dxfId="990" priority="2756">
      <formula>$AA220="☑"</formula>
    </cfRule>
  </conditionalFormatting>
  <conditionalFormatting sqref="AB226">
    <cfRule type="expression" dxfId="989" priority="2268">
      <formula>$AA$226="☑"</formula>
    </cfRule>
  </conditionalFormatting>
  <conditionalFormatting sqref="AB227">
    <cfRule type="expression" dxfId="988" priority="2527">
      <formula>$AA$227="☑"</formula>
    </cfRule>
  </conditionalFormatting>
  <conditionalFormatting sqref="AB229">
    <cfRule type="expression" dxfId="987" priority="2629">
      <formula>$AA$229="☑"</formula>
    </cfRule>
  </conditionalFormatting>
  <conditionalFormatting sqref="AB231:AB235">
    <cfRule type="expression" dxfId="986" priority="2483" stopIfTrue="1">
      <formula>$AA$229="□"</formula>
    </cfRule>
    <cfRule type="expression" dxfId="985" priority="2484">
      <formula>AND($AB$231="□",$AB$232="□",$AB$233="□",$AB$234="□",$AB$235="□")</formula>
    </cfRule>
  </conditionalFormatting>
  <conditionalFormatting sqref="AB237">
    <cfRule type="expression" dxfId="984" priority="2622">
      <formula>$AA$237="☑"</formula>
    </cfRule>
  </conditionalFormatting>
  <conditionalFormatting sqref="AB238">
    <cfRule type="expression" dxfId="983" priority="2753">
      <formula>$AA238="☑"</formula>
    </cfRule>
  </conditionalFormatting>
  <conditionalFormatting sqref="AB240">
    <cfRule type="expression" dxfId="982" priority="2368">
      <formula>$AA$240="☑"</formula>
    </cfRule>
  </conditionalFormatting>
  <conditionalFormatting sqref="AB241">
    <cfRule type="expression" dxfId="981" priority="2747">
      <formula>$AA241="☑"</formula>
    </cfRule>
  </conditionalFormatting>
  <conditionalFormatting sqref="AB242">
    <cfRule type="expression" dxfId="980" priority="2267">
      <formula>$AA$242="☑"</formula>
    </cfRule>
  </conditionalFormatting>
  <conditionalFormatting sqref="AB246">
    <cfRule type="expression" dxfId="979" priority="2265">
      <formula>$AA$246="☑"</formula>
    </cfRule>
  </conditionalFormatting>
  <conditionalFormatting sqref="AB247">
    <cfRule type="expression" dxfId="978" priority="2526">
      <formula>$AA247="☑"</formula>
    </cfRule>
  </conditionalFormatting>
  <conditionalFormatting sqref="AB249">
    <cfRule type="expression" dxfId="977" priority="2644">
      <formula>$AA$249="☑"</formula>
    </cfRule>
  </conditionalFormatting>
  <conditionalFormatting sqref="AB251:AB253">
    <cfRule type="expression" dxfId="976" priority="2365" stopIfTrue="1">
      <formula>$AA$249="□"</formula>
    </cfRule>
    <cfRule type="expression" dxfId="975" priority="2490">
      <formula>AND($AB$251="□",$AB$252="□",$AB$253="□")</formula>
    </cfRule>
  </conditionalFormatting>
  <conditionalFormatting sqref="AB254">
    <cfRule type="expression" dxfId="974" priority="2643">
      <formula>$AA$254="☑"</formula>
    </cfRule>
  </conditionalFormatting>
  <conditionalFormatting sqref="AB256:AB258">
    <cfRule type="expression" dxfId="973" priority="2369" stopIfTrue="1">
      <formula>$AA$254="□"</formula>
    </cfRule>
    <cfRule type="expression" dxfId="972" priority="2370">
      <formula>AND($AB$256="□",$AB$257="□",$AB$258="□")</formula>
    </cfRule>
  </conditionalFormatting>
  <conditionalFormatting sqref="AB260">
    <cfRule type="expression" dxfId="971" priority="2639">
      <formula>$AA$260="☑"</formula>
    </cfRule>
  </conditionalFormatting>
  <conditionalFormatting sqref="AB261">
    <cfRule type="expression" dxfId="970" priority="2744">
      <formula>$AA261="☑"</formula>
    </cfRule>
  </conditionalFormatting>
  <conditionalFormatting sqref="AB263">
    <cfRule type="expression" dxfId="969" priority="2637">
      <formula>$AA$263="☑"</formula>
    </cfRule>
  </conditionalFormatting>
  <conditionalFormatting sqref="AB264">
    <cfRule type="expression" dxfId="968" priority="2638">
      <formula>$AA$264="☑"</formula>
    </cfRule>
  </conditionalFormatting>
  <conditionalFormatting sqref="AB265">
    <cfRule type="expression" dxfId="967" priority="2738">
      <formula>$AA265="☑"</formula>
    </cfRule>
  </conditionalFormatting>
  <conditionalFormatting sqref="AB269">
    <cfRule type="expression" dxfId="966" priority="2264">
      <formula>$AA$269="☑"</formula>
    </cfRule>
  </conditionalFormatting>
  <conditionalFormatting sqref="AB270">
    <cfRule type="expression" dxfId="965" priority="2525">
      <formula>$AA270="☑"</formula>
    </cfRule>
  </conditionalFormatting>
  <conditionalFormatting sqref="AB272">
    <cfRule type="expression" dxfId="964" priority="2357">
      <formula>$AA$272="☑"</formula>
    </cfRule>
  </conditionalFormatting>
  <conditionalFormatting sqref="AB274:AB278">
    <cfRule type="expression" dxfId="963" priority="2492" stopIfTrue="1">
      <formula>$AA$272="□"</formula>
    </cfRule>
    <cfRule type="expression" dxfId="962" priority="2493">
      <formula>AND($AB$274="□",$AB$275="□",$AB$276="□",$AB$277="□",$AB$278="□")</formula>
    </cfRule>
  </conditionalFormatting>
  <conditionalFormatting sqref="AB280">
    <cfRule type="expression" dxfId="961" priority="2647">
      <formula>$AA$280="☑"</formula>
    </cfRule>
  </conditionalFormatting>
  <conditionalFormatting sqref="AB283">
    <cfRule type="expression" dxfId="960" priority="2729">
      <formula>$AA283="☑"</formula>
    </cfRule>
  </conditionalFormatting>
  <conditionalFormatting sqref="AB284">
    <cfRule type="expression" dxfId="959" priority="2646">
      <formula>$AA$284="☑"</formula>
    </cfRule>
  </conditionalFormatting>
  <conditionalFormatting sqref="AB285">
    <cfRule type="expression" dxfId="958" priority="2645">
      <formula>$AA$285="☑"</formula>
    </cfRule>
  </conditionalFormatting>
  <conditionalFormatting sqref="AB289">
    <cfRule type="expression" dxfId="957" priority="2254">
      <formula>$AA$289="☑"</formula>
    </cfRule>
  </conditionalFormatting>
  <conditionalFormatting sqref="AB290">
    <cfRule type="expression" dxfId="956" priority="2524">
      <formula>$AA$290="☑"</formula>
    </cfRule>
  </conditionalFormatting>
  <conditionalFormatting sqref="AB292">
    <cfRule type="expression" dxfId="955" priority="2658">
      <formula>$AA$292="☑"</formula>
    </cfRule>
  </conditionalFormatting>
  <conditionalFormatting sqref="AB294:AB297">
    <cfRule type="expression" dxfId="954" priority="2501" stopIfTrue="1">
      <formula>$AA$292="□"</formula>
    </cfRule>
    <cfRule type="expression" dxfId="953" priority="2502">
      <formula>AND($AB$294="□",$AB$295="□",$AB$296="□",$AB$297="□")</formula>
    </cfRule>
  </conditionalFormatting>
  <conditionalFormatting sqref="AB299">
    <cfRule type="expression" dxfId="952" priority="2660">
      <formula>$AA$299="☑"</formula>
    </cfRule>
  </conditionalFormatting>
  <conditionalFormatting sqref="AB302">
    <cfRule type="expression" dxfId="951" priority="2720">
      <formula>$AA302="☑"</formula>
    </cfRule>
  </conditionalFormatting>
  <conditionalFormatting sqref="AB303">
    <cfRule type="expression" dxfId="950" priority="2252">
      <formula>$AA$303="☑"</formula>
    </cfRule>
  </conditionalFormatting>
  <conditionalFormatting sqref="AB304">
    <cfRule type="expression" dxfId="949" priority="2251">
      <formula>$AA$304="☑"</formula>
    </cfRule>
  </conditionalFormatting>
  <conditionalFormatting sqref="AB308">
    <cfRule type="expression" dxfId="948" priority="791">
      <formula>$AA$308="☑"</formula>
    </cfRule>
  </conditionalFormatting>
  <conditionalFormatting sqref="AB309">
    <cfRule type="expression" dxfId="947" priority="2523">
      <formula>$AA$309="☑"</formula>
    </cfRule>
  </conditionalFormatting>
  <conditionalFormatting sqref="AB311">
    <cfRule type="expression" dxfId="946" priority="2436">
      <formula>$AA$311="☑"</formula>
    </cfRule>
  </conditionalFormatting>
  <conditionalFormatting sqref="AB312">
    <cfRule type="expression" dxfId="945" priority="2435">
      <formula>$AA$312="☑"</formula>
    </cfRule>
  </conditionalFormatting>
  <conditionalFormatting sqref="AB317">
    <cfRule type="expression" dxfId="944" priority="2350">
      <formula>$AA$317="☑"</formula>
    </cfRule>
  </conditionalFormatting>
  <conditionalFormatting sqref="AB319">
    <cfRule type="expression" dxfId="943" priority="2431">
      <formula>$AA$319="☑"</formula>
    </cfRule>
  </conditionalFormatting>
  <conditionalFormatting sqref="AB322">
    <cfRule type="expression" dxfId="942" priority="2248">
      <formula>$AA$322="☑"</formula>
    </cfRule>
  </conditionalFormatting>
  <conditionalFormatting sqref="AB323">
    <cfRule type="expression" dxfId="941" priority="2710">
      <formula>$AA323="☑"</formula>
    </cfRule>
  </conditionalFormatting>
  <conditionalFormatting sqref="AB324">
    <cfRule type="expression" dxfId="940" priority="2247">
      <formula>$AA$324="☑"</formula>
    </cfRule>
  </conditionalFormatting>
  <conditionalFormatting sqref="AB328">
    <cfRule type="expression" dxfId="939" priority="2244">
      <formula>$AA$328="☑"</formula>
    </cfRule>
  </conditionalFormatting>
  <conditionalFormatting sqref="AB329">
    <cfRule type="expression" dxfId="938" priority="2522">
      <formula>$AA329="☑"</formula>
    </cfRule>
  </conditionalFormatting>
  <conditionalFormatting sqref="AB331">
    <cfRule type="expression" dxfId="937" priority="2697">
      <formula>$AA$331="☑"</formula>
    </cfRule>
  </conditionalFormatting>
  <conditionalFormatting sqref="AB333:AB338">
    <cfRule type="expression" dxfId="936" priority="2510" stopIfTrue="1">
      <formula>$AA$331="□"</formula>
    </cfRule>
    <cfRule type="expression" dxfId="935" priority="2511">
      <formula>AND($AB$333="□",$AB$334="□",$AB$335="□",$AB$336="□",$AB$337="□",$AB$338="□")</formula>
    </cfRule>
  </conditionalFormatting>
  <conditionalFormatting sqref="AB339">
    <cfRule type="expression" dxfId="934" priority="2691">
      <formula>$AA$339="☑"</formula>
    </cfRule>
  </conditionalFormatting>
  <conditionalFormatting sqref="AB341">
    <cfRule type="expression" dxfId="933" priority="2698">
      <formula>$AA$341="☑"</formula>
    </cfRule>
  </conditionalFormatting>
  <conditionalFormatting sqref="AB344:AB346">
    <cfRule type="expression" dxfId="932" priority="2701">
      <formula>$AA344="☑"</formula>
    </cfRule>
  </conditionalFormatting>
  <conditionalFormatting sqref="AB350">
    <cfRule type="expression" dxfId="931" priority="2243">
      <formula>$AA$350="☑"</formula>
    </cfRule>
  </conditionalFormatting>
  <conditionalFormatting sqref="AB351">
    <cfRule type="expression" dxfId="930" priority="2521">
      <formula>$AA$351="☑"</formula>
    </cfRule>
  </conditionalFormatting>
  <conditionalFormatting sqref="AB353">
    <cfRule type="expression" dxfId="929" priority="2679">
      <formula>$AA$353="☑"</formula>
    </cfRule>
  </conditionalFormatting>
  <conditionalFormatting sqref="AB355:AB357">
    <cfRule type="expression" dxfId="928" priority="2517" stopIfTrue="1">
      <formula>$AA$353="□"</formula>
    </cfRule>
    <cfRule type="expression" dxfId="927" priority="2518">
      <formula>AND($AB$355="□",$AB$356="□",$AB$357="□")</formula>
    </cfRule>
  </conditionalFormatting>
  <conditionalFormatting sqref="AB358">
    <cfRule type="expression" dxfId="926" priority="2505">
      <formula>$AA$358="☑"</formula>
    </cfRule>
  </conditionalFormatting>
  <conditionalFormatting sqref="AB360:AB362">
    <cfRule type="expression" dxfId="925" priority="2341" stopIfTrue="1">
      <formula>$AA$358="□"</formula>
    </cfRule>
    <cfRule type="expression" dxfId="924" priority="2342">
      <formula>AND($AB$360="□",$AB$361="□",$AB$362="□")</formula>
    </cfRule>
  </conditionalFormatting>
  <conditionalFormatting sqref="AB363">
    <cfRule type="expression" dxfId="923" priority="2669">
      <formula>$AA$363="☑"</formula>
    </cfRule>
  </conditionalFormatting>
  <conditionalFormatting sqref="AB365:AB367">
    <cfRule type="expression" dxfId="922" priority="2514" stopIfTrue="1">
      <formula>$AA$363="□"</formula>
    </cfRule>
    <cfRule type="expression" dxfId="921" priority="2515">
      <formula>AND($AB$365="□",$AB$366="□",$AB$367="□")</formula>
    </cfRule>
  </conditionalFormatting>
  <conditionalFormatting sqref="AB369">
    <cfRule type="expression" dxfId="920" priority="2680">
      <formula>$AA$369="☑"</formula>
    </cfRule>
  </conditionalFormatting>
  <conditionalFormatting sqref="AB370">
    <cfRule type="expression" dxfId="919" priority="2688">
      <formula>$AA370="☑"</formula>
    </cfRule>
  </conditionalFormatting>
  <conditionalFormatting sqref="AB372">
    <cfRule type="expression" dxfId="918" priority="2682">
      <formula>$AA372="☑"</formula>
    </cfRule>
  </conditionalFormatting>
  <conditionalFormatting sqref="AB373">
    <cfRule type="expression" dxfId="917" priority="2338">
      <formula>$AA$373="☑"</formula>
    </cfRule>
  </conditionalFormatting>
  <conditionalFormatting sqref="AB374">
    <cfRule type="expression" dxfId="916" priority="2337">
      <formula>$AA$374="☑"</formula>
    </cfRule>
  </conditionalFormatting>
  <conditionalFormatting sqref="AB76:AD76">
    <cfRule type="expression" dxfId="915" priority="2548">
      <formula>$AA76="☑"</formula>
    </cfRule>
  </conditionalFormatting>
  <conditionalFormatting sqref="AB124:AD125">
    <cfRule type="expression" dxfId="914" priority="2607">
      <formula>$J124="☑"</formula>
    </cfRule>
  </conditionalFormatting>
  <conditionalFormatting sqref="AB126:AD126">
    <cfRule type="expression" dxfId="913" priority="2801">
      <formula>$K128="☑"</formula>
    </cfRule>
  </conditionalFormatting>
  <conditionalFormatting sqref="AB138:AD138">
    <cfRule type="expression" dxfId="912" priority="2330">
      <formula>$AA138="☑"</formula>
    </cfRule>
  </conditionalFormatting>
  <conditionalFormatting sqref="AB154:AD154">
    <cfRule type="expression" dxfId="911" priority="2305">
      <formula>$AA154="☑"</formula>
    </cfRule>
  </conditionalFormatting>
  <conditionalFormatting sqref="AB179:AD179">
    <cfRule type="expression" dxfId="910" priority="2606">
      <formula>$AA179="☑"</formula>
    </cfRule>
  </conditionalFormatting>
  <conditionalFormatting sqref="AB281:AD281">
    <cfRule type="expression" dxfId="909" priority="2648">
      <formula>$AA281="☑"</formula>
    </cfRule>
  </conditionalFormatting>
  <conditionalFormatting sqref="AB300:AD300">
    <cfRule type="expression" dxfId="908" priority="2726">
      <formula>$AA300="☑"</formula>
    </cfRule>
  </conditionalFormatting>
  <conditionalFormatting sqref="AB320:AD320">
    <cfRule type="expression" dxfId="907" priority="2717">
      <formula>$AA320="☑"</formula>
    </cfRule>
  </conditionalFormatting>
  <conditionalFormatting sqref="AB342:AD342">
    <cfRule type="expression" dxfId="906" priority="2707">
      <formula>$AA342="☑"</formula>
    </cfRule>
  </conditionalFormatting>
  <conditionalFormatting sqref="AC58">
    <cfRule type="expression" dxfId="905" priority="2569">
      <formula>$AB$58="☑"</formula>
    </cfRule>
  </conditionalFormatting>
  <conditionalFormatting sqref="AC59">
    <cfRule type="expression" dxfId="904" priority="2566">
      <formula>$K$59="☑"</formula>
    </cfRule>
  </conditionalFormatting>
  <conditionalFormatting sqref="AC60">
    <cfRule type="expression" dxfId="903" priority="2567">
      <formula>$K$60="☑"</formula>
    </cfRule>
  </conditionalFormatting>
  <conditionalFormatting sqref="AC61">
    <cfRule type="expression" dxfId="902" priority="2797">
      <formula>$K$61="☑"</formula>
    </cfRule>
  </conditionalFormatting>
  <conditionalFormatting sqref="AC62">
    <cfRule type="expression" dxfId="901" priority="2568">
      <formula>$AB$62="☑"</formula>
    </cfRule>
  </conditionalFormatting>
  <conditionalFormatting sqref="AC71">
    <cfRule type="expression" dxfId="900" priority="2799">
      <formula>$J71="☑"</formula>
    </cfRule>
  </conditionalFormatting>
  <conditionalFormatting sqref="AC78">
    <cfRule type="expression" dxfId="899" priority="2441">
      <formula>$AB78="☑"</formula>
    </cfRule>
  </conditionalFormatting>
  <conditionalFormatting sqref="AC79">
    <cfRule type="expression" dxfId="898" priority="2451">
      <formula>$AB$79="☑"</formula>
    </cfRule>
  </conditionalFormatting>
  <conditionalFormatting sqref="AC80">
    <cfRule type="expression" dxfId="897" priority="2450">
      <formula>$AB$80="☑"</formula>
    </cfRule>
  </conditionalFormatting>
  <conditionalFormatting sqref="AC96">
    <cfRule type="expression" dxfId="896" priority="2556">
      <formula>$J96="☑"</formula>
    </cfRule>
  </conditionalFormatting>
  <conditionalFormatting sqref="AC117">
    <cfRule type="expression" dxfId="895" priority="2391">
      <formula>$AB$117="☑"</formula>
    </cfRule>
  </conditionalFormatting>
  <conditionalFormatting sqref="AC118">
    <cfRule type="expression" dxfId="894" priority="2597">
      <formula>$AB$118="☑"</formula>
    </cfRule>
  </conditionalFormatting>
  <conditionalFormatting sqref="AC119">
    <cfRule type="expression" dxfId="893" priority="2288">
      <formula>$AB$119="☑"</formula>
    </cfRule>
  </conditionalFormatting>
  <conditionalFormatting sqref="AC150">
    <cfRule type="expression" dxfId="892" priority="2303">
      <formula>$AB$150="☑"</formula>
    </cfRule>
  </conditionalFormatting>
  <conditionalFormatting sqref="AC151">
    <cfRule type="expression" dxfId="891" priority="2302">
      <formula>$AB$151="☑"</formula>
    </cfRule>
  </conditionalFormatting>
  <conditionalFormatting sqref="AC167">
    <cfRule type="expression" dxfId="890" priority="2586">
      <formula>$AB$167="☑"</formula>
    </cfRule>
  </conditionalFormatting>
  <conditionalFormatting sqref="AC168">
    <cfRule type="expression" dxfId="889" priority="2585">
      <formula>$AB$168="☑"</formula>
    </cfRule>
  </conditionalFormatting>
  <conditionalFormatting sqref="AC169">
    <cfRule type="expression" dxfId="888" priority="2584">
      <formula>$AB$169="☑"</formula>
    </cfRule>
  </conditionalFormatting>
  <conditionalFormatting sqref="AC170">
    <cfRule type="expression" dxfId="887" priority="2583">
      <formula>$AB$170="☑"</formula>
    </cfRule>
  </conditionalFormatting>
  <conditionalFormatting sqref="AC171">
    <cfRule type="expression" dxfId="886" priority="2582">
      <formula>$AB$171="☑"</formula>
    </cfRule>
  </conditionalFormatting>
  <conditionalFormatting sqref="AC174">
    <cfRule type="expression" dxfId="885" priority="2409">
      <formula>$AB$174="☑"</formula>
    </cfRule>
  </conditionalFormatting>
  <conditionalFormatting sqref="AC175">
    <cfRule type="expression" dxfId="884" priority="2408">
      <formula>$AB$175="☑"</formula>
    </cfRule>
  </conditionalFormatting>
  <conditionalFormatting sqref="AC176">
    <cfRule type="expression" dxfId="883" priority="2381">
      <formula>$AB$176="☑"</formula>
    </cfRule>
  </conditionalFormatting>
  <conditionalFormatting sqref="AC193">
    <cfRule type="expression" dxfId="882" priority="3336">
      <formula>$AB$193="☑"</formula>
    </cfRule>
  </conditionalFormatting>
  <conditionalFormatting sqref="AC194">
    <cfRule type="expression" dxfId="881" priority="2413">
      <formula>$AB$194="☑"</formula>
    </cfRule>
  </conditionalFormatting>
  <conditionalFormatting sqref="AC195">
    <cfRule type="expression" dxfId="880" priority="2469">
      <formula>$AB$195="☑"</formula>
    </cfRule>
  </conditionalFormatting>
  <conditionalFormatting sqref="AC199">
    <cfRule type="expression" dxfId="879" priority="5494">
      <formula>$A198="☑"</formula>
    </cfRule>
  </conditionalFormatting>
  <conditionalFormatting sqref="AC211">
    <cfRule type="expression" dxfId="878" priority="2620">
      <formula>$AB$211="☑"</formula>
    </cfRule>
  </conditionalFormatting>
  <conditionalFormatting sqref="AC212">
    <cfRule type="expression" dxfId="877" priority="2619">
      <formula>$AB$212="☑"</formula>
    </cfRule>
  </conditionalFormatting>
  <conditionalFormatting sqref="AC213">
    <cfRule type="expression" dxfId="876" priority="2618">
      <formula>$AB$213="☑"</formula>
    </cfRule>
  </conditionalFormatting>
  <conditionalFormatting sqref="AC214">
    <cfRule type="expression" dxfId="875" priority="2617">
      <formula>$AB$214="☑"</formula>
    </cfRule>
  </conditionalFormatting>
  <conditionalFormatting sqref="AC215">
    <cfRule type="expression" dxfId="874" priority="2616">
      <formula>$AB$215="☑"</formula>
    </cfRule>
  </conditionalFormatting>
  <conditionalFormatting sqref="AC231">
    <cfRule type="expression" dxfId="873" priority="2628">
      <formula>$AB$231="☑"</formula>
    </cfRule>
  </conditionalFormatting>
  <conditionalFormatting sqref="AC232">
    <cfRule type="expression" dxfId="872" priority="2627">
      <formula>$AB$232="☑"</formula>
    </cfRule>
  </conditionalFormatting>
  <conditionalFormatting sqref="AC233">
    <cfRule type="expression" dxfId="871" priority="2626">
      <formula>$AB$233="☑"</formula>
    </cfRule>
  </conditionalFormatting>
  <conditionalFormatting sqref="AC234">
    <cfRule type="expression" dxfId="870" priority="2625">
      <formula>$AB$234="☑"</formula>
    </cfRule>
  </conditionalFormatting>
  <conditionalFormatting sqref="AC235">
    <cfRule type="expression" dxfId="869" priority="2624">
      <formula>$AB$235="☑"</formula>
    </cfRule>
  </conditionalFormatting>
  <conditionalFormatting sqref="AC251">
    <cfRule type="expression" dxfId="868" priority="2362">
      <formula>$AB$251="☑"</formula>
    </cfRule>
  </conditionalFormatting>
  <conditionalFormatting sqref="AC252">
    <cfRule type="expression" dxfId="867" priority="2361">
      <formula>$AB$252="☑"</formula>
    </cfRule>
  </conditionalFormatting>
  <conditionalFormatting sqref="AC253">
    <cfRule type="expression" dxfId="866" priority="2494">
      <formula>$AB$253="☑"</formula>
    </cfRule>
  </conditionalFormatting>
  <conditionalFormatting sqref="AC256">
    <cfRule type="expression" dxfId="865" priority="2642">
      <formula>$AB$256="☑"</formula>
    </cfRule>
  </conditionalFormatting>
  <conditionalFormatting sqref="AC257">
    <cfRule type="expression" dxfId="864" priority="2641">
      <formula>$AB$257="☑"</formula>
    </cfRule>
  </conditionalFormatting>
  <conditionalFormatting sqref="AC258">
    <cfRule type="expression" dxfId="863" priority="2640">
      <formula>$AB$258="☑"</formula>
    </cfRule>
  </conditionalFormatting>
  <conditionalFormatting sqref="AC274">
    <cfRule type="expression" dxfId="862" priority="2650">
      <formula>$AB$274="☑"</formula>
    </cfRule>
  </conditionalFormatting>
  <conditionalFormatting sqref="AC275">
    <cfRule type="expression" dxfId="861" priority="2651">
      <formula>$AB$275="☑"</formula>
    </cfRule>
  </conditionalFormatting>
  <conditionalFormatting sqref="AC276">
    <cfRule type="expression" dxfId="860" priority="2653">
      <formula>$AB$276="☑"</formula>
    </cfRule>
  </conditionalFormatting>
  <conditionalFormatting sqref="AC277">
    <cfRule type="expression" dxfId="859" priority="2652">
      <formula>$AB$277="☑"</formula>
    </cfRule>
  </conditionalFormatting>
  <conditionalFormatting sqref="AC278">
    <cfRule type="expression" dxfId="858" priority="2649">
      <formula>$AB$278="☑"</formula>
    </cfRule>
  </conditionalFormatting>
  <conditionalFormatting sqref="AC294">
    <cfRule type="expression" dxfId="857" priority="2659">
      <formula>$AB$294="☑"</formula>
    </cfRule>
  </conditionalFormatting>
  <conditionalFormatting sqref="AC295">
    <cfRule type="expression" dxfId="856" priority="2662">
      <formula>$AB$295="☑"</formula>
    </cfRule>
  </conditionalFormatting>
  <conditionalFormatting sqref="AC296">
    <cfRule type="expression" dxfId="855" priority="2661">
      <formula>$AB$296="☑"</formula>
    </cfRule>
  </conditionalFormatting>
  <conditionalFormatting sqref="AC297">
    <cfRule type="expression" dxfId="854" priority="2665">
      <formula>$AB$297="☑"</formula>
    </cfRule>
  </conditionalFormatting>
  <conditionalFormatting sqref="AC301">
    <cfRule type="expression" dxfId="853" priority="2804">
      <formula>$J302="☑"</formula>
    </cfRule>
  </conditionalFormatting>
  <conditionalFormatting sqref="AC314">
    <cfRule type="expression" dxfId="852" priority="2434">
      <formula>AND($AA$312="☑",$AB$314="☑")</formula>
    </cfRule>
  </conditionalFormatting>
  <conditionalFormatting sqref="AC315">
    <cfRule type="expression" dxfId="851" priority="2432">
      <formula>AND($AA$312="☑",$AB$315="□")</formula>
    </cfRule>
    <cfRule type="expression" dxfId="850" priority="2433">
      <formula>AND($AA$312="☑",$AB$315="☑")</formula>
    </cfRule>
  </conditionalFormatting>
  <conditionalFormatting sqref="AC333">
    <cfRule type="expression" dxfId="849" priority="2696">
      <formula>$AB$333="☑"</formula>
    </cfRule>
  </conditionalFormatting>
  <conditionalFormatting sqref="AC334">
    <cfRule type="expression" dxfId="848" priority="2503">
      <formula>$AB$334="☑"</formula>
    </cfRule>
  </conditionalFormatting>
  <conditionalFormatting sqref="AC335">
    <cfRule type="expression" dxfId="847" priority="2695">
      <formula>$AB$335="☑"</formula>
    </cfRule>
  </conditionalFormatting>
  <conditionalFormatting sqref="AC336">
    <cfRule type="expression" dxfId="846" priority="2694">
      <formula>$AB$336="☑"</formula>
    </cfRule>
  </conditionalFormatting>
  <conditionalFormatting sqref="AC337">
    <cfRule type="expression" dxfId="845" priority="2693">
      <formula>$AB$337="☑"</formula>
    </cfRule>
  </conditionalFormatting>
  <conditionalFormatting sqref="AC338">
    <cfRule type="expression" dxfId="844" priority="2397">
      <formula>$AB$338="☑"</formula>
    </cfRule>
  </conditionalFormatting>
  <conditionalFormatting sqref="AC355">
    <cfRule type="expression" dxfId="843" priority="2678">
      <formula>$AB$355="☑"</formula>
    </cfRule>
  </conditionalFormatting>
  <conditionalFormatting sqref="AC356">
    <cfRule type="expression" dxfId="842" priority="2343">
      <formula>$AB$356="☑"</formula>
    </cfRule>
  </conditionalFormatting>
  <conditionalFormatting sqref="AC357">
    <cfRule type="expression" dxfId="841" priority="2504">
      <formula>$AB$357="☑"</formula>
    </cfRule>
  </conditionalFormatting>
  <conditionalFormatting sqref="AC360">
    <cfRule type="expression" dxfId="840" priority="2677">
      <formula>$AB$360="☑"</formula>
    </cfRule>
  </conditionalFormatting>
  <conditionalFormatting sqref="AC361">
    <cfRule type="expression" dxfId="839" priority="2676">
      <formula>$AB$361="☑"</formula>
    </cfRule>
  </conditionalFormatting>
  <conditionalFormatting sqref="AC362">
    <cfRule type="expression" dxfId="838" priority="2675">
      <formula>$AB$362="☑"</formula>
    </cfRule>
  </conditionalFormatting>
  <conditionalFormatting sqref="AC365">
    <cfRule type="expression" dxfId="837" priority="2671">
      <formula>$AB$365="☑"</formula>
    </cfRule>
  </conditionalFormatting>
  <conditionalFormatting sqref="AC366">
    <cfRule type="expression" dxfId="836" priority="2672">
      <formula>$AB$366="☑"</formula>
    </cfRule>
  </conditionalFormatting>
  <conditionalFormatting sqref="AC367">
    <cfRule type="expression" dxfId="835" priority="2670">
      <formula>$AB$367="☑"</formula>
    </cfRule>
  </conditionalFormatting>
  <conditionalFormatting sqref="AC35:AD35">
    <cfRule type="expression" dxfId="834" priority="738">
      <formula>$J35="☑"</formula>
    </cfRule>
  </conditionalFormatting>
  <conditionalFormatting sqref="AC65:AD66 AB67:AB69 AD67:AD69 AC70:AD70">
    <cfRule type="expression" dxfId="833" priority="2611">
      <formula>$AA65="☑"</formula>
    </cfRule>
  </conditionalFormatting>
  <conditionalFormatting sqref="AC109:AD109">
    <cfRule type="expression" dxfId="832" priority="626">
      <formula>$J109="☑"</formula>
    </cfRule>
  </conditionalFormatting>
  <conditionalFormatting sqref="AC120:AD120">
    <cfRule type="expression" dxfId="831" priority="2595">
      <formula>$V120="☑"</formula>
    </cfRule>
  </conditionalFormatting>
  <conditionalFormatting sqref="AC140:AD143">
    <cfRule type="expression" dxfId="830" priority="2326">
      <formula>$J140="☑"</formula>
    </cfRule>
  </conditionalFormatting>
  <conditionalFormatting sqref="AC152:AD152">
    <cfRule type="expression" dxfId="829" priority="2312">
      <formula>$V152="☑"</formula>
    </cfRule>
  </conditionalFormatting>
  <conditionalFormatting sqref="AC156:AD159">
    <cfRule type="expression" dxfId="828" priority="2309">
      <formula>$J156="☑"</formula>
    </cfRule>
  </conditionalFormatting>
  <conditionalFormatting sqref="AC177:AD177">
    <cfRule type="expression" dxfId="827" priority="2605">
      <formula>$V177="☑"</formula>
    </cfRule>
  </conditionalFormatting>
  <conditionalFormatting sqref="AC181:AD184">
    <cfRule type="expression" dxfId="826" priority="2777">
      <formula>$J181="☑"</formula>
    </cfRule>
  </conditionalFormatting>
  <conditionalFormatting sqref="AC196:AD196">
    <cfRule type="expression" dxfId="825" priority="2769">
      <formula>$V196="☑"</formula>
    </cfRule>
  </conditionalFormatting>
  <conditionalFormatting sqref="AC200:AD203">
    <cfRule type="expression" dxfId="824" priority="2767">
      <formula>$J200="☑"</formula>
    </cfRule>
  </conditionalFormatting>
  <conditionalFormatting sqref="AC216:AD216">
    <cfRule type="expression" dxfId="823" priority="2761">
      <formula>$V216="☑"</formula>
    </cfRule>
  </conditionalFormatting>
  <conditionalFormatting sqref="AC220:AD223">
    <cfRule type="expression" dxfId="822" priority="2759">
      <formula>$J220="☑"</formula>
    </cfRule>
  </conditionalFormatting>
  <conditionalFormatting sqref="AC236:AD236">
    <cfRule type="expression" dxfId="821" priority="2752">
      <formula>$V236="☑"</formula>
    </cfRule>
  </conditionalFormatting>
  <conditionalFormatting sqref="AC240:AD243">
    <cfRule type="expression" dxfId="820" priority="2750">
      <formula>$J240="☑"</formula>
    </cfRule>
  </conditionalFormatting>
  <conditionalFormatting sqref="AC259:AD259">
    <cfRule type="expression" dxfId="819" priority="2743">
      <formula>$V259="☑"</formula>
    </cfRule>
  </conditionalFormatting>
  <conditionalFormatting sqref="AC279:AD279">
    <cfRule type="expression" dxfId="818" priority="2735">
      <formula>$V279="☑"</formula>
    </cfRule>
  </conditionalFormatting>
  <conditionalFormatting sqref="AC283:AD286">
    <cfRule type="expression" dxfId="817" priority="2732">
      <formula>$J283="☑"</formula>
    </cfRule>
  </conditionalFormatting>
  <conditionalFormatting sqref="AC298:AD298">
    <cfRule type="expression" dxfId="816" priority="2725">
      <formula>$V298="☑"</formula>
    </cfRule>
  </conditionalFormatting>
  <conditionalFormatting sqref="AC318:AD318">
    <cfRule type="expression" dxfId="815" priority="2716">
      <formula>$V318="☑"</formula>
    </cfRule>
  </conditionalFormatting>
  <conditionalFormatting sqref="AC322:AD325">
    <cfRule type="expression" dxfId="814" priority="2713">
      <formula>$J322="☑"</formula>
    </cfRule>
  </conditionalFormatting>
  <conditionalFormatting sqref="AC340:AD340">
    <cfRule type="expression" dxfId="813" priority="2706">
      <formula>$V340="☑"</formula>
    </cfRule>
  </conditionalFormatting>
  <conditionalFormatting sqref="AC344:AD347">
    <cfRule type="expression" dxfId="812" priority="2704">
      <formula>$J344="☑"</formula>
    </cfRule>
  </conditionalFormatting>
  <conditionalFormatting sqref="AC368:AD368">
    <cfRule type="expression" dxfId="811" priority="2687">
      <formula>$V368="☑"</formula>
    </cfRule>
  </conditionalFormatting>
  <conditionalFormatting sqref="AC372:AD375">
    <cfRule type="expression" dxfId="810" priority="2685">
      <formula>$J372="☑"</formula>
    </cfRule>
  </conditionalFormatting>
  <conditionalFormatting sqref="AD78:AD79">
    <cfRule type="expression" dxfId="809" priority="2798">
      <formula>$AA78="☑"</formula>
    </cfRule>
  </conditionalFormatting>
  <conditionalFormatting sqref="AD83:AD86">
    <cfRule type="expression" dxfId="808" priority="2448">
      <formula>$AA83="☑"</formula>
    </cfRule>
  </conditionalFormatting>
  <conditionalFormatting sqref="AD302 AC303:AD305 AA184">
    <cfRule type="expression" dxfId="807" priority="2773">
      <formula>$J184="☑"</formula>
    </cfRule>
  </conditionalFormatting>
  <conditionalFormatting sqref="AD134:AE135">
    <cfRule type="expression" dxfId="806" priority="867">
      <formula>$AA$133="☑"</formula>
    </cfRule>
  </conditionalFormatting>
  <conditionalFormatting sqref="AE80">
    <cfRule type="expression" dxfId="805" priority="2449">
      <formula>$K$80="☑"</formula>
    </cfRule>
  </conditionalFormatting>
  <conditionalFormatting sqref="AE235">
    <cfRule type="expression" dxfId="804" priority="2623">
      <formula>$AB$235="☑"</formula>
    </cfRule>
  </conditionalFormatting>
  <conditionalFormatting sqref="AE62:AF62">
    <cfRule type="expression" dxfId="803" priority="2572">
      <formula>$AB$62="☑"</formula>
    </cfRule>
  </conditionalFormatting>
  <conditionalFormatting sqref="AE87:AF87">
    <cfRule type="expression" dxfId="802" priority="2396">
      <formula>$AB$87="☑"</formula>
    </cfRule>
  </conditionalFormatting>
  <conditionalFormatting sqref="AE119:AF119">
    <cfRule type="expression" dxfId="801" priority="2287">
      <formula>$AB$119="☑"</formula>
    </cfRule>
  </conditionalFormatting>
  <conditionalFormatting sqref="AE171:AF171">
    <cfRule type="expression" dxfId="800" priority="2581">
      <formula>$AB$171="☑"</formula>
    </cfRule>
  </conditionalFormatting>
  <conditionalFormatting sqref="AE176:AF176">
    <cfRule type="expression" dxfId="799" priority="2805">
      <formula>$AB$176="☑"</formula>
    </cfRule>
  </conditionalFormatting>
  <conditionalFormatting sqref="AE195:AF195">
    <cfRule type="expression" dxfId="798" priority="841">
      <formula>$AB$195="☑"</formula>
    </cfRule>
  </conditionalFormatting>
  <conditionalFormatting sqref="AE215:AF215">
    <cfRule type="expression" dxfId="797" priority="2615">
      <formula>$AB$215="☑"</formula>
    </cfRule>
  </conditionalFormatting>
  <conditionalFormatting sqref="AE253:AF253">
    <cfRule type="expression" dxfId="796" priority="2495">
      <formula>$AB$253="☑"</formula>
    </cfRule>
  </conditionalFormatting>
  <conditionalFormatting sqref="AE258:AF258">
    <cfRule type="expression" dxfId="795" priority="2800">
      <formula>$AB$258="☑"</formula>
    </cfRule>
  </conditionalFormatting>
  <conditionalFormatting sqref="AE278:AF278">
    <cfRule type="expression" dxfId="794" priority="2655">
      <formula>$AB$278="☑"</formula>
    </cfRule>
  </conditionalFormatting>
  <conditionalFormatting sqref="AE297:AF297">
    <cfRule type="expression" dxfId="793" priority="2666">
      <formula>$AB$297="☑"</formula>
    </cfRule>
  </conditionalFormatting>
  <conditionalFormatting sqref="AE338:AF338">
    <cfRule type="expression" dxfId="792" priority="2349">
      <formula>$AB$338="☑"</formula>
    </cfRule>
  </conditionalFormatting>
  <conditionalFormatting sqref="AE367:AF367">
    <cfRule type="expression" dxfId="791" priority="2673">
      <formula>$AB$367="☑"</formula>
    </cfRule>
  </conditionalFormatting>
  <conditionalFormatting sqref="AF67">
    <cfRule type="expression" dxfId="790" priority="2557">
      <formula>$AA$67="☑"</formula>
    </cfRule>
  </conditionalFormatting>
  <conditionalFormatting sqref="AF91">
    <cfRule type="expression" dxfId="789" priority="465" stopIfTrue="1">
      <formula>$J$53="☑"</formula>
    </cfRule>
    <cfRule type="expression" dxfId="788" priority="466" stopIfTrue="1">
      <formula>$J$55="□"</formula>
    </cfRule>
  </conditionalFormatting>
  <conditionalFormatting sqref="AF92">
    <cfRule type="expression" dxfId="787" priority="2539">
      <formula>$AA$92="☑"</formula>
    </cfRule>
  </conditionalFormatting>
  <conditionalFormatting sqref="AF109">
    <cfRule type="expression" dxfId="786" priority="627">
      <formula>$AK$35=1</formula>
    </cfRule>
  </conditionalFormatting>
  <conditionalFormatting sqref="AF123">
    <cfRule type="expression" dxfId="785" priority="427" stopIfTrue="1">
      <formula>$J$53="☑"</formula>
    </cfRule>
    <cfRule type="expression" dxfId="784" priority="428" stopIfTrue="1">
      <formula>$J$55="□"</formula>
    </cfRule>
    <cfRule type="expression" dxfId="783" priority="467" stopIfTrue="1">
      <formula>$J$53="☑"</formula>
    </cfRule>
    <cfRule type="expression" dxfId="782" priority="468" stopIfTrue="1">
      <formula>$J$55="□"</formula>
    </cfRule>
  </conditionalFormatting>
  <conditionalFormatting sqref="AF124">
    <cfRule type="expression" dxfId="781" priority="2392">
      <formula>$AA$124="☑"</formula>
    </cfRule>
  </conditionalFormatting>
  <conditionalFormatting sqref="AF127">
    <cfRule type="expression" dxfId="780" priority="2335">
      <formula>$AK$35=1</formula>
    </cfRule>
  </conditionalFormatting>
  <conditionalFormatting sqref="AF139">
    <cfRule type="expression" dxfId="779" priority="425" stopIfTrue="1">
      <formula>$J$53="☑"</formula>
    </cfRule>
    <cfRule type="expression" dxfId="778" priority="426" stopIfTrue="1">
      <formula>$J$55="□"</formula>
    </cfRule>
    <cfRule type="expression" dxfId="777" priority="469" stopIfTrue="1">
      <formula>$J$53="☑"</formula>
    </cfRule>
    <cfRule type="expression" dxfId="776" priority="470" stopIfTrue="1">
      <formula>$J$55="□"</formula>
    </cfRule>
  </conditionalFormatting>
  <conditionalFormatting sqref="AF140">
    <cfRule type="expression" dxfId="775" priority="2316">
      <formula>$AA$140="☑"</formula>
    </cfRule>
  </conditionalFormatting>
  <conditionalFormatting sqref="AF142:AF143">
    <cfRule type="expression" dxfId="774" priority="2325">
      <formula>$AK$35=1</formula>
    </cfRule>
  </conditionalFormatting>
  <conditionalFormatting sqref="AF155">
    <cfRule type="expression" dxfId="773" priority="423" stopIfTrue="1">
      <formula>$J$53="☑"</formula>
    </cfRule>
    <cfRule type="expression" dxfId="772" priority="424" stopIfTrue="1">
      <formula>$J$55="□"</formula>
    </cfRule>
    <cfRule type="expression" dxfId="771" priority="471" stopIfTrue="1">
      <formula>$J$53="☑"</formula>
    </cfRule>
    <cfRule type="expression" dxfId="770" priority="472" stopIfTrue="1">
      <formula>$J$55="□"</formula>
    </cfRule>
  </conditionalFormatting>
  <conditionalFormatting sqref="AF156">
    <cfRule type="expression" dxfId="769" priority="2291">
      <formula>$AA$156="☑"</formula>
    </cfRule>
  </conditionalFormatting>
  <conditionalFormatting sqref="AF158:AF159">
    <cfRule type="expression" dxfId="768" priority="2308">
      <formula>$AK$35=1</formula>
    </cfRule>
  </conditionalFormatting>
  <conditionalFormatting sqref="AF180">
    <cfRule type="expression" dxfId="767" priority="419" stopIfTrue="1">
      <formula>$J$53="☑"</formula>
    </cfRule>
    <cfRule type="expression" dxfId="766" priority="420" stopIfTrue="1">
      <formula>$J$55="□"</formula>
    </cfRule>
    <cfRule type="expression" dxfId="765" priority="421" stopIfTrue="1">
      <formula>$J$53="☑"</formula>
    </cfRule>
    <cfRule type="expression" dxfId="764" priority="422" stopIfTrue="1">
      <formula>$J$55="□"</formula>
    </cfRule>
    <cfRule type="expression" dxfId="763" priority="473" stopIfTrue="1">
      <formula>$J$53="☑"</formula>
    </cfRule>
    <cfRule type="expression" dxfId="762" priority="474" stopIfTrue="1">
      <formula>$J$55="□"</formula>
    </cfRule>
  </conditionalFormatting>
  <conditionalFormatting sqref="AF181">
    <cfRule type="expression" dxfId="761" priority="2380">
      <formula>$AA$181="☑"</formula>
    </cfRule>
  </conditionalFormatting>
  <conditionalFormatting sqref="AF183">
    <cfRule type="expression" dxfId="760" priority="2778">
      <formula>$AK$35=1</formula>
    </cfRule>
  </conditionalFormatting>
  <conditionalFormatting sqref="AF193">
    <cfRule type="expression" dxfId="759" priority="2603">
      <formula>$AB$193="☑"</formula>
    </cfRule>
  </conditionalFormatting>
  <conditionalFormatting sqref="AF199">
    <cfRule type="expression" dxfId="758" priority="415" stopIfTrue="1">
      <formula>$J$53="☑"</formula>
    </cfRule>
    <cfRule type="expression" dxfId="757" priority="416" stopIfTrue="1">
      <formula>$J$55="□"</formula>
    </cfRule>
    <cfRule type="expression" dxfId="756" priority="417" stopIfTrue="1">
      <formula>$J$53="☑"</formula>
    </cfRule>
    <cfRule type="expression" dxfId="755" priority="418" stopIfTrue="1">
      <formula>$J$55="□"</formula>
    </cfRule>
    <cfRule type="expression" dxfId="754" priority="475" stopIfTrue="1">
      <formula>$J$53="☑"</formula>
    </cfRule>
    <cfRule type="expression" dxfId="753" priority="476" stopIfTrue="1">
      <formula>$J$55="□"</formula>
    </cfRule>
  </conditionalFormatting>
  <conditionalFormatting sqref="AF200">
    <cfRule type="expression" dxfId="752" priority="2470">
      <formula>$AA$200="☑"</formula>
    </cfRule>
  </conditionalFormatting>
  <conditionalFormatting sqref="AF202">
    <cfRule type="expression" dxfId="751" priority="2768">
      <formula>$AK$35=1</formula>
    </cfRule>
  </conditionalFormatting>
  <conditionalFormatting sqref="AF219">
    <cfRule type="expression" dxfId="750" priority="411" stopIfTrue="1">
      <formula>$J$53="☑"</formula>
    </cfRule>
    <cfRule type="expression" dxfId="749" priority="412" stopIfTrue="1">
      <formula>$J$55="□"</formula>
    </cfRule>
    <cfRule type="expression" dxfId="748" priority="413" stopIfTrue="1">
      <formula>$J$53="☑"</formula>
    </cfRule>
    <cfRule type="expression" dxfId="747" priority="414" stopIfTrue="1">
      <formula>$J$55="□"</formula>
    </cfRule>
    <cfRule type="expression" dxfId="746" priority="477" stopIfTrue="1">
      <formula>$J$53="☑"</formula>
    </cfRule>
    <cfRule type="expression" dxfId="745" priority="478" stopIfTrue="1">
      <formula>$J$55="□"</formula>
    </cfRule>
  </conditionalFormatting>
  <conditionalFormatting sqref="AF220">
    <cfRule type="expression" dxfId="744" priority="2473">
      <formula>$AA$220="☑"</formula>
    </cfRule>
  </conditionalFormatting>
  <conditionalFormatting sqref="AF222">
    <cfRule type="expression" dxfId="743" priority="2760">
      <formula>$AK$35=1</formula>
    </cfRule>
  </conditionalFormatting>
  <conditionalFormatting sqref="AF239">
    <cfRule type="expression" dxfId="742" priority="407" stopIfTrue="1">
      <formula>$J$53="☑"</formula>
    </cfRule>
    <cfRule type="expression" dxfId="741" priority="408" stopIfTrue="1">
      <formula>$J$55="□"</formula>
    </cfRule>
    <cfRule type="expression" dxfId="740" priority="409" stopIfTrue="1">
      <formula>$J$53="☑"</formula>
    </cfRule>
    <cfRule type="expression" dxfId="739" priority="410" stopIfTrue="1">
      <formula>$J$55="□"</formula>
    </cfRule>
    <cfRule type="expression" dxfId="738" priority="479" stopIfTrue="1">
      <formula>$J$53="☑"</formula>
    </cfRule>
    <cfRule type="expression" dxfId="737" priority="480" stopIfTrue="1">
      <formula>$J$55="□"</formula>
    </cfRule>
  </conditionalFormatting>
  <conditionalFormatting sqref="AF240">
    <cfRule type="expression" dxfId="736" priority="2478">
      <formula>$AA$240="☑"</formula>
    </cfRule>
  </conditionalFormatting>
  <conditionalFormatting sqref="AF242">
    <cfRule type="expression" dxfId="735" priority="2751">
      <formula>$AK$35=1</formula>
    </cfRule>
  </conditionalFormatting>
  <conditionalFormatting sqref="AF262">
    <cfRule type="expression" dxfId="734" priority="403" stopIfTrue="1">
      <formula>$J$53="☑"</formula>
    </cfRule>
    <cfRule type="expression" dxfId="733" priority="404" stopIfTrue="1">
      <formula>$J$55="□"</formula>
    </cfRule>
    <cfRule type="expression" dxfId="732" priority="405" stopIfTrue="1">
      <formula>$J$53="☑"</formula>
    </cfRule>
    <cfRule type="expression" dxfId="731" priority="406" stopIfTrue="1">
      <formula>$J$55="□"</formula>
    </cfRule>
    <cfRule type="expression" dxfId="730" priority="481" stopIfTrue="1">
      <formula>$J$53="☑"</formula>
    </cfRule>
    <cfRule type="expression" dxfId="729" priority="482" stopIfTrue="1">
      <formula>$J$55="□"</formula>
    </cfRule>
  </conditionalFormatting>
  <conditionalFormatting sqref="AF263">
    <cfRule type="expression" dxfId="728" priority="2485">
      <formula>$AA$263="☑"</formula>
    </cfRule>
  </conditionalFormatting>
  <conditionalFormatting sqref="AF265">
    <cfRule type="expression" dxfId="727" priority="2742">
      <formula>$AK$35=1</formula>
    </cfRule>
  </conditionalFormatting>
  <conditionalFormatting sqref="AF282">
    <cfRule type="expression" dxfId="726" priority="399" stopIfTrue="1">
      <formula>$J$53="☑"</formula>
    </cfRule>
    <cfRule type="expression" dxfId="725" priority="400" stopIfTrue="1">
      <formula>$J$55="□"</formula>
    </cfRule>
    <cfRule type="expression" dxfId="724" priority="401" stopIfTrue="1">
      <formula>$J$53="☑"</formula>
    </cfRule>
    <cfRule type="expression" dxfId="723" priority="402" stopIfTrue="1">
      <formula>$J$55="□"</formula>
    </cfRule>
    <cfRule type="expression" dxfId="722" priority="483" stopIfTrue="1">
      <formula>$J$53="☑"</formula>
    </cfRule>
    <cfRule type="expression" dxfId="721" priority="484" stopIfTrue="1">
      <formula>$J$55="□"</formula>
    </cfRule>
  </conditionalFormatting>
  <conditionalFormatting sqref="AF283">
    <cfRule type="expression" dxfId="720" priority="2491">
      <formula>$AA$283="☑"</formula>
    </cfRule>
  </conditionalFormatting>
  <conditionalFormatting sqref="AF285">
    <cfRule type="expression" dxfId="719" priority="2733">
      <formula>$AK$35=1</formula>
    </cfRule>
  </conditionalFormatting>
  <conditionalFormatting sqref="AF301">
    <cfRule type="expression" dxfId="718" priority="395" stopIfTrue="1">
      <formula>$J$53="☑"</formula>
    </cfRule>
    <cfRule type="expression" dxfId="717" priority="396" stopIfTrue="1">
      <formula>$J$55="□"</formula>
    </cfRule>
    <cfRule type="expression" dxfId="716" priority="397" stopIfTrue="1">
      <formula>$J$53="☑"</formula>
    </cfRule>
    <cfRule type="expression" dxfId="715" priority="398" stopIfTrue="1">
      <formula>$J$55="□"</formula>
    </cfRule>
    <cfRule type="expression" dxfId="714" priority="485" stopIfTrue="1">
      <formula>$J$53="☑"</formula>
    </cfRule>
    <cfRule type="expression" dxfId="713" priority="486" stopIfTrue="1">
      <formula>$J$55="□"</formula>
    </cfRule>
  </conditionalFormatting>
  <conditionalFormatting sqref="AF302">
    <cfRule type="expression" dxfId="712" priority="2657">
      <formula>$AA$302="☑"</formula>
    </cfRule>
  </conditionalFormatting>
  <conditionalFormatting sqref="AF321">
    <cfRule type="expression" dxfId="711" priority="391" stopIfTrue="1">
      <formula>$J$53="☑"</formula>
    </cfRule>
    <cfRule type="expression" dxfId="710" priority="392" stopIfTrue="1">
      <formula>$J$55="□"</formula>
    </cfRule>
    <cfRule type="expression" dxfId="709" priority="393" stopIfTrue="1">
      <formula>$J$53="☑"</formula>
    </cfRule>
    <cfRule type="expression" dxfId="708" priority="394" stopIfTrue="1">
      <formula>$J$55="□"</formula>
    </cfRule>
    <cfRule type="expression" dxfId="707" priority="487" stopIfTrue="1">
      <formula>$J$53="☑"</formula>
    </cfRule>
    <cfRule type="expression" dxfId="706" priority="488" stopIfTrue="1">
      <formula>$J$55="□"</formula>
    </cfRule>
  </conditionalFormatting>
  <conditionalFormatting sqref="AF322">
    <cfRule type="expression" dxfId="705" priority="2430">
      <formula>$AA$322="☑"</formula>
    </cfRule>
  </conditionalFormatting>
  <conditionalFormatting sqref="AF324">
    <cfRule type="expression" dxfId="704" priority="2714">
      <formula>$AK$35=1</formula>
    </cfRule>
  </conditionalFormatting>
  <conditionalFormatting sqref="AF343">
    <cfRule type="expression" dxfId="703" priority="387" stopIfTrue="1">
      <formula>$J$53="☑"</formula>
    </cfRule>
    <cfRule type="expression" dxfId="702" priority="388" stopIfTrue="1">
      <formula>$J$55="□"</formula>
    </cfRule>
    <cfRule type="expression" dxfId="701" priority="389" stopIfTrue="1">
      <formula>$J$53="☑"</formula>
    </cfRule>
    <cfRule type="expression" dxfId="700" priority="390" stopIfTrue="1">
      <formula>$J$55="□"</formula>
    </cfRule>
    <cfRule type="expression" dxfId="699" priority="489" stopIfTrue="1">
      <formula>$J$53="☑"</formula>
    </cfRule>
    <cfRule type="expression" dxfId="698" priority="490" stopIfTrue="1">
      <formula>$J$55="□"</formula>
    </cfRule>
  </conditionalFormatting>
  <conditionalFormatting sqref="AF344">
    <cfRule type="expression" dxfId="697" priority="2690">
      <formula>$AA$344="☑"</formula>
    </cfRule>
  </conditionalFormatting>
  <conditionalFormatting sqref="AF346">
    <cfRule type="expression" dxfId="696" priority="2705">
      <formula>$AK$35=1</formula>
    </cfRule>
  </conditionalFormatting>
  <conditionalFormatting sqref="AF371">
    <cfRule type="expression" dxfId="695" priority="383" stopIfTrue="1">
      <formula>$J$53="☑"</formula>
    </cfRule>
    <cfRule type="expression" dxfId="694" priority="384" stopIfTrue="1">
      <formula>$J$55="□"</formula>
    </cfRule>
    <cfRule type="expression" dxfId="693" priority="385" stopIfTrue="1">
      <formula>$J$53="☑"</formula>
    </cfRule>
    <cfRule type="expression" dxfId="692" priority="386" stopIfTrue="1">
      <formula>$J$55="□"</formula>
    </cfRule>
    <cfRule type="expression" dxfId="691" priority="491" stopIfTrue="1">
      <formula>$J$53="☑"</formula>
    </cfRule>
    <cfRule type="expression" dxfId="690" priority="492" stopIfTrue="1">
      <formula>$J$55="□"</formula>
    </cfRule>
  </conditionalFormatting>
  <conditionalFormatting sqref="AF372">
    <cfRule type="expression" dxfId="689" priority="2674">
      <formula>$AA$372="☑"</formula>
    </cfRule>
  </conditionalFormatting>
  <conditionalFormatting sqref="AF374">
    <cfRule type="expression" dxfId="688" priority="2686">
      <formula>$AK$35=1</formula>
    </cfRule>
  </conditionalFormatting>
  <conditionalFormatting sqref="AF35:AG35">
    <cfRule type="expression" dxfId="687" priority="740">
      <formula>$AK$35=1</formula>
    </cfRule>
  </conditionalFormatting>
  <conditionalFormatting sqref="AF69:AG70">
    <cfRule type="expression" dxfId="686" priority="2794">
      <formula>$AK$35=1</formula>
    </cfRule>
  </conditionalFormatting>
  <conditionalFormatting sqref="AF94:AG95">
    <cfRule type="expression" dxfId="685" priority="2555">
      <formula>$AK$35=1</formula>
    </cfRule>
  </conditionalFormatting>
  <conditionalFormatting sqref="AF126:AG126">
    <cfRule type="expression" dxfId="684" priority="2593">
      <formula>$AK$35=1</formula>
    </cfRule>
  </conditionalFormatting>
  <conditionalFormatting sqref="AF184:AG184">
    <cfRule type="expression" dxfId="683" priority="2776">
      <formula>$AK$35=1</formula>
    </cfRule>
  </conditionalFormatting>
  <conditionalFormatting sqref="AF203:AG203">
    <cfRule type="expression" dxfId="682" priority="2766">
      <formula>$AK$35=1</formula>
    </cfRule>
  </conditionalFormatting>
  <conditionalFormatting sqref="AF223:AG223">
    <cfRule type="expression" dxfId="681" priority="2758">
      <formula>$AK$35=1</formula>
    </cfRule>
  </conditionalFormatting>
  <conditionalFormatting sqref="AF243:AG243">
    <cfRule type="expression" dxfId="680" priority="2749">
      <formula>$AK$35=1</formula>
    </cfRule>
  </conditionalFormatting>
  <conditionalFormatting sqref="AF266:AG266">
    <cfRule type="expression" dxfId="679" priority="2740">
      <formula>$AK$35=1</formula>
    </cfRule>
  </conditionalFormatting>
  <conditionalFormatting sqref="AF286:AG286">
    <cfRule type="expression" dxfId="678" priority="2731">
      <formula>$AK$35=1</formula>
    </cfRule>
  </conditionalFormatting>
  <conditionalFormatting sqref="AF305:AG305">
    <cfRule type="expression" dxfId="677" priority="2722">
      <formula>$AK$35=1</formula>
    </cfRule>
  </conditionalFormatting>
  <conditionalFormatting sqref="AF325:AG325">
    <cfRule type="expression" dxfId="676" priority="2712">
      <formula>$AK$35=1</formula>
    </cfRule>
  </conditionalFormatting>
  <conditionalFormatting sqref="AF347:AG347">
    <cfRule type="expression" dxfId="675" priority="2703">
      <formula>$AK$35=1</formula>
    </cfRule>
  </conditionalFormatting>
  <conditionalFormatting sqref="AF375:AG375">
    <cfRule type="expression" dxfId="674" priority="2684">
      <formula>$AK$35=1</formula>
    </cfRule>
  </conditionalFormatting>
  <conditionalFormatting sqref="AG71">
    <cfRule type="expression" dxfId="673" priority="2786">
      <formula>$AK$35=1</formula>
    </cfRule>
  </conditionalFormatting>
  <conditionalFormatting sqref="AG96">
    <cfRule type="expression" dxfId="672" priority="2553">
      <formula>$AK$35=1</formula>
    </cfRule>
  </conditionalFormatting>
  <conditionalFormatting sqref="AG127:AG128">
    <cfRule type="expression" dxfId="671" priority="2612">
      <formula>$AK$35=1</formula>
    </cfRule>
  </conditionalFormatting>
  <conditionalFormatting sqref="AG143:AG144">
    <cfRule type="expression" dxfId="670" priority="2328">
      <formula>$AK$35=1</formula>
    </cfRule>
  </conditionalFormatting>
  <conditionalFormatting sqref="AG159:AG160">
    <cfRule type="expression" dxfId="669" priority="2311">
      <formula>$AK$35=1</formula>
    </cfRule>
  </conditionalFormatting>
  <conditionalFormatting sqref="AG185">
    <cfRule type="expression" dxfId="668" priority="2779">
      <formula>$AK$35=1</formula>
    </cfRule>
  </conditionalFormatting>
  <conditionalFormatting sqref="AG204">
    <cfRule type="expression" dxfId="667" priority="2771">
      <formula>$AK$35=1</formula>
    </cfRule>
  </conditionalFormatting>
  <conditionalFormatting sqref="AG224">
    <cfRule type="expression" dxfId="666" priority="2762">
      <formula>$AK$35=1</formula>
    </cfRule>
  </conditionalFormatting>
  <conditionalFormatting sqref="AG244">
    <cfRule type="expression" dxfId="665" priority="2754">
      <formula>$AK$35=1</formula>
    </cfRule>
  </conditionalFormatting>
  <conditionalFormatting sqref="AG267">
    <cfRule type="expression" dxfId="664" priority="2745">
      <formula>$AK$35=1</formula>
    </cfRule>
  </conditionalFormatting>
  <conditionalFormatting sqref="AG287">
    <cfRule type="expression" dxfId="663" priority="2736">
      <formula>$AK$35=1</formula>
    </cfRule>
  </conditionalFormatting>
  <conditionalFormatting sqref="AG306">
    <cfRule type="expression" dxfId="662" priority="2727">
      <formula>$AK$35=1</formula>
    </cfRule>
  </conditionalFormatting>
  <conditionalFormatting sqref="AG326">
    <cfRule type="expression" dxfId="661" priority="2718">
      <formula>$AK$35=1</formula>
    </cfRule>
  </conditionalFormatting>
  <conditionalFormatting sqref="AG348">
    <cfRule type="expression" dxfId="660" priority="2708">
      <formula>$AK$35=1</formula>
    </cfRule>
  </conditionalFormatting>
  <conditionalFormatting sqref="AG376">
    <cfRule type="expression" dxfId="659" priority="2689">
      <formula>$AK$35=1</formula>
    </cfRule>
  </conditionalFormatting>
  <conditionalFormatting sqref="AH37">
    <cfRule type="expression" dxfId="658" priority="736">
      <formula>$AK$35=1</formula>
    </cfRule>
  </conditionalFormatting>
  <conditionalFormatting sqref="AH51">
    <cfRule type="expression" dxfId="657" priority="735">
      <formula>$AK$35=1</formula>
    </cfRule>
  </conditionalFormatting>
  <conditionalFormatting sqref="AH97">
    <cfRule type="expression" dxfId="656" priority="2554">
      <formula>$AK$35=1</formula>
    </cfRule>
  </conditionalFormatting>
  <conditionalFormatting sqref="AH111">
    <cfRule type="expression" dxfId="655" priority="629">
      <formula>$AK$35=1</formula>
    </cfRule>
  </conditionalFormatting>
  <conditionalFormatting sqref="AH349:AH350">
    <cfRule type="expression" dxfId="654" priority="2702">
      <formula>$AK$35=1</formula>
    </cfRule>
  </conditionalFormatting>
  <conditionalFormatting sqref="AH377">
    <cfRule type="expression" dxfId="653" priority="2683">
      <formula>$AK$35=1</formula>
    </cfRule>
  </conditionalFormatting>
  <conditionalFormatting sqref="AH379">
    <cfRule type="expression" dxfId="652" priority="544">
      <formula>$AK$35=1</formula>
    </cfRule>
  </conditionalFormatting>
  <conditionalFormatting sqref="AH72:AI74">
    <cfRule type="expression" dxfId="651" priority="2792">
      <formula>$AK$35=1</formula>
    </cfRule>
  </conditionalFormatting>
  <conditionalFormatting sqref="AH129:AI130">
    <cfRule type="expression" dxfId="650" priority="2787">
      <formula>$AK$35=1</formula>
    </cfRule>
  </conditionalFormatting>
  <conditionalFormatting sqref="AH145:AI147">
    <cfRule type="expression" dxfId="649" priority="2313">
      <formula>$AK$35=1</formula>
    </cfRule>
  </conditionalFormatting>
  <conditionalFormatting sqref="AH161:AI161">
    <cfRule type="expression" dxfId="648" priority="2310">
      <formula>$AK$35=1</formula>
    </cfRule>
  </conditionalFormatting>
  <conditionalFormatting sqref="AH186:AI187">
    <cfRule type="expression" dxfId="647" priority="2775">
      <formula>$AK$35=1</formula>
    </cfRule>
  </conditionalFormatting>
  <conditionalFormatting sqref="AH205:AI206">
    <cfRule type="expression" dxfId="646" priority="2765">
      <formula>$AK$35=1</formula>
    </cfRule>
  </conditionalFormatting>
  <conditionalFormatting sqref="AH225:AI226">
    <cfRule type="expression" dxfId="645" priority="2757">
      <formula>$AK$35=1</formula>
    </cfRule>
  </conditionalFormatting>
  <conditionalFormatting sqref="AH245:AI246">
    <cfRule type="expression" dxfId="644" priority="2748">
      <formula>$AK$35=1</formula>
    </cfRule>
  </conditionalFormatting>
  <conditionalFormatting sqref="AH268:AI269">
    <cfRule type="expression" dxfId="643" priority="2739">
      <formula>$AK$35=1</formula>
    </cfRule>
  </conditionalFormatting>
  <conditionalFormatting sqref="AH288:AI289">
    <cfRule type="expression" dxfId="642" priority="2730">
      <formula>$AK$35=1</formula>
    </cfRule>
  </conditionalFormatting>
  <conditionalFormatting sqref="AH307:AI308">
    <cfRule type="expression" dxfId="641" priority="2721">
      <formula>$AK$35=1</formula>
    </cfRule>
  </conditionalFormatting>
  <conditionalFormatting sqref="AH327:AI328">
    <cfRule type="expression" dxfId="640" priority="2711">
      <formula>$AK$35=1</formula>
    </cfRule>
  </conditionalFormatting>
  <conditionalFormatting sqref="AI109">
    <cfRule type="expression" dxfId="639" priority="2790">
      <formula>$AK$35=1</formula>
    </cfRule>
  </conditionalFormatting>
  <conditionalFormatting sqref="AJ20:AX377">
    <cfRule type="expression" dxfId="638" priority="2" stopIfTrue="1">
      <formula>$AJ$19="□"</formula>
    </cfRule>
  </conditionalFormatting>
  <conditionalFormatting sqref="AK52">
    <cfRule type="expression" dxfId="637" priority="898">
      <formula>$AK$52="☑"</formula>
    </cfRule>
  </conditionalFormatting>
  <conditionalFormatting sqref="AK64:AK65">
    <cfRule type="expression" dxfId="636" priority="1149" stopIfTrue="1">
      <formula>AND($AK$55="□",$AK$56="□")</formula>
    </cfRule>
    <cfRule type="expression" dxfId="635" priority="1154">
      <formula>AND($AK$64="□",$AK$65="□")</formula>
    </cfRule>
  </conditionalFormatting>
  <conditionalFormatting sqref="AK67:AK69">
    <cfRule type="expression" dxfId="634" priority="1147" stopIfTrue="1">
      <formula>AND($AK$55="□",$AK$56="□")</formula>
    </cfRule>
    <cfRule type="expression" dxfId="633" priority="1148">
      <formula>AND($AK$67="□",$AK$68="□",$AK$69="□")</formula>
    </cfRule>
  </conditionalFormatting>
  <conditionalFormatting sqref="AK70">
    <cfRule type="expression" dxfId="632" priority="894" stopIfTrue="1">
      <formula>$J$131="☑"</formula>
    </cfRule>
    <cfRule type="expression" dxfId="631" priority="895">
      <formula>$J70="☑"</formula>
    </cfRule>
  </conditionalFormatting>
  <conditionalFormatting sqref="AK73">
    <cfRule type="expression" dxfId="630" priority="890">
      <formula>$AK$73="☑"</formula>
    </cfRule>
  </conditionalFormatting>
  <conditionalFormatting sqref="AK89:AK90">
    <cfRule type="expression" dxfId="629" priority="916" stopIfTrue="1">
      <formula>AND($AK$76="□",$AK$81="□")</formula>
    </cfRule>
    <cfRule type="expression" dxfId="628" priority="1029">
      <formula>AND($AK$89="□",$AK$90="□")</formula>
    </cfRule>
  </conditionalFormatting>
  <conditionalFormatting sqref="AK92:AK94">
    <cfRule type="expression" dxfId="627" priority="915" stopIfTrue="1">
      <formula>AND($AK$76="□",$AK$81="□")</formula>
    </cfRule>
    <cfRule type="expression" dxfId="626" priority="1133">
      <formula>AND($AK$92="□",$AK$93="□",$AK$94="□")</formula>
    </cfRule>
  </conditionalFormatting>
  <conditionalFormatting sqref="AK95">
    <cfRule type="expression" dxfId="625" priority="896" stopIfTrue="1">
      <formula>$J$131="☑"</formula>
    </cfRule>
    <cfRule type="expression" dxfId="624" priority="897">
      <formula>$J95="☑"</formula>
    </cfRule>
  </conditionalFormatting>
  <conditionalFormatting sqref="AK103:AK105">
    <cfRule type="expression" dxfId="623" priority="538" stopIfTrue="1">
      <formula>$S$19="□"</formula>
    </cfRule>
  </conditionalFormatting>
  <conditionalFormatting sqref="AK112">
    <cfRule type="expression" dxfId="622" priority="886">
      <formula>$AK$73="☑"</formula>
    </cfRule>
  </conditionalFormatting>
  <conditionalFormatting sqref="AK121:AK122">
    <cfRule type="expression" dxfId="621" priority="1127" stopIfTrue="1">
      <formula>AND($AK$115="□")</formula>
    </cfRule>
    <cfRule type="expression" dxfId="620" priority="1176">
      <formula>AND($AK$121="□",$AK$122="□")</formula>
    </cfRule>
  </conditionalFormatting>
  <conditionalFormatting sqref="AK124:AK126">
    <cfRule type="expression" dxfId="619" priority="962" stopIfTrue="1">
      <formula>$AK$115="□"</formula>
    </cfRule>
    <cfRule type="expression" dxfId="618" priority="963">
      <formula>AND($AK$124="□",$AK$125="□",$AK$126="□")</formula>
    </cfRule>
  </conditionalFormatting>
  <conditionalFormatting sqref="AK130">
    <cfRule type="expression" dxfId="617" priority="870">
      <formula>$AK$73="☑"</formula>
    </cfRule>
  </conditionalFormatting>
  <conditionalFormatting sqref="AK137:AK138">
    <cfRule type="expression" dxfId="616" priority="991" stopIfTrue="1">
      <formula>$AK$133="□"</formula>
    </cfRule>
    <cfRule type="expression" dxfId="615" priority="992">
      <formula>AND($AK$137="□",$AK$138="□")</formula>
    </cfRule>
  </conditionalFormatting>
  <conditionalFormatting sqref="AK140:AK142">
    <cfRule type="expression" dxfId="614" priority="989" stopIfTrue="1">
      <formula>$AK$133="□"</formula>
    </cfRule>
    <cfRule type="expression" dxfId="613" priority="990">
      <formula>AND($AK$140="□",$AK$141="□",$AK$142="□")</formula>
    </cfRule>
  </conditionalFormatting>
  <conditionalFormatting sqref="AK153:AK154">
    <cfRule type="expression" dxfId="612" priority="970" stopIfTrue="1">
      <formula>$AK$149="□"</formula>
    </cfRule>
    <cfRule type="expression" dxfId="611" priority="971">
      <formula>AND($AK$153="□",$AK$154="□")</formula>
    </cfRule>
  </conditionalFormatting>
  <conditionalFormatting sqref="AK156:AK158">
    <cfRule type="expression" dxfId="610" priority="968" stopIfTrue="1">
      <formula>$AK$149="□"</formula>
    </cfRule>
    <cfRule type="expression" dxfId="609" priority="969">
      <formula>AND($AK$156="□",$AK$157="□",$AK$158="□")</formula>
    </cfRule>
  </conditionalFormatting>
  <conditionalFormatting sqref="AK159">
    <cfRule type="expression" dxfId="608" priority="979">
      <formula>$J159="☑"</formula>
    </cfRule>
  </conditionalFormatting>
  <conditionalFormatting sqref="AK178:AK179">
    <cfRule type="expression" dxfId="607" priority="1022" stopIfTrue="1">
      <formula>$AK$165="□"</formula>
    </cfRule>
    <cfRule type="expression" dxfId="606" priority="1023">
      <formula>AND($AK$178="□",$AK$179="□")</formula>
    </cfRule>
  </conditionalFormatting>
  <conditionalFormatting sqref="AK181:AK183">
    <cfRule type="expression" dxfId="605" priority="957" stopIfTrue="1">
      <formula>$AK$165="□"</formula>
    </cfRule>
    <cfRule type="expression" dxfId="604" priority="958">
      <formula>AND($AK$181="□",$AK$182="□",$AK$183="□")</formula>
    </cfRule>
  </conditionalFormatting>
  <conditionalFormatting sqref="AK197:AK198">
    <cfRule type="expression" dxfId="603" priority="1038" stopIfTrue="1">
      <formula>$AK$190="□"</formula>
    </cfRule>
    <cfRule type="expression" dxfId="602" priority="1039">
      <formula>AND($AK$197="□",$AK$198="□")</formula>
    </cfRule>
  </conditionalFormatting>
  <conditionalFormatting sqref="AK200:AK202">
    <cfRule type="expression" dxfId="601" priority="1036" stopIfTrue="1">
      <formula>$AK$190="□"</formula>
    </cfRule>
    <cfRule type="expression" dxfId="600" priority="1037">
      <formula>AND($AK$200="□",$AK$201="□",$AK$202="□")</formula>
    </cfRule>
  </conditionalFormatting>
  <conditionalFormatting sqref="AK203">
    <cfRule type="expression" dxfId="599" priority="1321">
      <formula>$J203="☑"</formula>
    </cfRule>
  </conditionalFormatting>
  <conditionalFormatting sqref="AK217:AK218">
    <cfRule type="expression" dxfId="598" priority="1073" stopIfTrue="1">
      <formula>$AK$209="□"</formula>
    </cfRule>
    <cfRule type="expression" dxfId="597" priority="1074">
      <formula>AND($AK$217="□",$AK$218="□")</formula>
    </cfRule>
  </conditionalFormatting>
  <conditionalFormatting sqref="AK220:AK222">
    <cfRule type="expression" dxfId="596" priority="1070" stopIfTrue="1">
      <formula>$AK$209="□"</formula>
    </cfRule>
    <cfRule type="expression" dxfId="595" priority="1071">
      <formula>AND($AK$220="□",$AK$221="□",$AK$222="□")</formula>
    </cfRule>
  </conditionalFormatting>
  <conditionalFormatting sqref="AK223">
    <cfRule type="expression" dxfId="594" priority="1313">
      <formula>$J223="☑"</formula>
    </cfRule>
  </conditionalFormatting>
  <conditionalFormatting sqref="AK229:AK230">
    <cfRule type="expression" dxfId="593" priority="1203">
      <formula>$U229="☑"</formula>
    </cfRule>
  </conditionalFormatting>
  <conditionalFormatting sqref="AK237:AK238">
    <cfRule type="expression" dxfId="592" priority="1080" stopIfTrue="1">
      <formula>$AK$229="□"</formula>
    </cfRule>
    <cfRule type="expression" dxfId="591" priority="1081">
      <formula>AND($AK$237="□",$AK$238="□")</formula>
    </cfRule>
  </conditionalFormatting>
  <conditionalFormatting sqref="AK240:AK242">
    <cfRule type="expression" dxfId="590" priority="1078" stopIfTrue="1">
      <formula>$AK$229="□"</formula>
    </cfRule>
    <cfRule type="expression" dxfId="589" priority="1079">
      <formula>AND($AK$240="□",$AK$241="□",$AK$242="□")</formula>
    </cfRule>
  </conditionalFormatting>
  <conditionalFormatting sqref="AK243">
    <cfRule type="expression" dxfId="588" priority="1304">
      <formula>$J243="☑"</formula>
    </cfRule>
  </conditionalFormatting>
  <conditionalFormatting sqref="AK260:AK261">
    <cfRule type="expression" dxfId="587" priority="1087" stopIfTrue="1">
      <formula>AND($AK$249="□",$AK$254="□")</formula>
    </cfRule>
    <cfRule type="expression" dxfId="586" priority="1088">
      <formula>AND($AK$260="□",$AK$261="□")</formula>
    </cfRule>
  </conditionalFormatting>
  <conditionalFormatting sqref="AK263:AK265">
    <cfRule type="expression" dxfId="585" priority="1085" stopIfTrue="1">
      <formula>AND($AK$249="□",$AK$254="□")</formula>
    </cfRule>
    <cfRule type="expression" dxfId="584" priority="1086">
      <formula>AND($AK$263="□",$AK$264="□",$AK$265="□")</formula>
    </cfRule>
  </conditionalFormatting>
  <conditionalFormatting sqref="AK266">
    <cfRule type="expression" dxfId="583" priority="1295">
      <formula>$J266="☑"</formula>
    </cfRule>
  </conditionalFormatting>
  <conditionalFormatting sqref="AK280:AK281">
    <cfRule type="expression" dxfId="582" priority="948" stopIfTrue="1">
      <formula>$AK$272="□"</formula>
    </cfRule>
    <cfRule type="expression" dxfId="581" priority="1292">
      <formula>AND($AK$280="□",$AK$281="□")</formula>
    </cfRule>
  </conditionalFormatting>
  <conditionalFormatting sqref="AK283:AK285">
    <cfRule type="expression" dxfId="580" priority="946" stopIfTrue="1">
      <formula>$AK$272="□"</formula>
    </cfRule>
    <cfRule type="expression" dxfId="579" priority="947">
      <formula>AND($AK$283="□",$AK$284="□",$AK$285="□")</formula>
    </cfRule>
  </conditionalFormatting>
  <conditionalFormatting sqref="AK286">
    <cfRule type="expression" dxfId="578" priority="1286">
      <formula>$J286="☑"</formula>
    </cfRule>
  </conditionalFormatting>
  <conditionalFormatting sqref="AK299:AK300">
    <cfRule type="expression" dxfId="577" priority="944" stopIfTrue="1">
      <formula>$AK$292="□"</formula>
    </cfRule>
    <cfRule type="expression" dxfId="576" priority="1014">
      <formula>AND($AK$299="□",$AK$300="□")</formula>
    </cfRule>
  </conditionalFormatting>
  <conditionalFormatting sqref="AK302:AK304">
    <cfRule type="expression" dxfId="575" priority="1095" stopIfTrue="1">
      <formula>$AK$292="□"</formula>
    </cfRule>
    <cfRule type="expression" dxfId="574" priority="1096">
      <formula>AND($AK$302="□",$AK$303="□",$AK$304="□")</formula>
    </cfRule>
  </conditionalFormatting>
  <conditionalFormatting sqref="AK305">
    <cfRule type="expression" dxfId="573" priority="1278">
      <formula>$J305="☑"</formula>
    </cfRule>
  </conditionalFormatting>
  <conditionalFormatting sqref="AK319:AK320">
    <cfRule type="expression" dxfId="572" priority="1013" stopIfTrue="1">
      <formula>AND($AK$311="□",$AK$312="□",$AK$317="□")</formula>
    </cfRule>
    <cfRule type="expression" dxfId="571" priority="1274">
      <formula>AND($AK$319="□",$AK$320="□")</formula>
    </cfRule>
  </conditionalFormatting>
  <conditionalFormatting sqref="AK322:AK324">
    <cfRule type="expression" dxfId="570" priority="1047" stopIfTrue="1">
      <formula>AND($AK$311="□",$AK$312="□",$AK$317="□")</formula>
    </cfRule>
    <cfRule type="expression" dxfId="569" priority="1048">
      <formula>AND($AK$322="□",$AK$323="□",$AK$324="□")</formula>
    </cfRule>
  </conditionalFormatting>
  <conditionalFormatting sqref="AK325">
    <cfRule type="expression" dxfId="568" priority="1268">
      <formula>$J325="☑"</formula>
    </cfRule>
  </conditionalFormatting>
  <conditionalFormatting sqref="AK341:AK342">
    <cfRule type="expression" dxfId="567" priority="1104" stopIfTrue="1">
      <formula>AND($AK$331="□",$AK$339="□")</formula>
    </cfRule>
    <cfRule type="expression" dxfId="566" priority="1105">
      <formula>AND($AK$341="□",$AK$342="□")</formula>
    </cfRule>
  </conditionalFormatting>
  <conditionalFormatting sqref="AK344:AK346">
    <cfRule type="expression" dxfId="565" priority="1102" stopIfTrue="1">
      <formula>AND($AK$331="□",$AK$339="□")</formula>
    </cfRule>
    <cfRule type="expression" dxfId="564" priority="1103">
      <formula>AND($AK$344="□",$AK$345="□",$AK$346="□")</formula>
    </cfRule>
  </conditionalFormatting>
  <conditionalFormatting sqref="AK347">
    <cfRule type="expression" dxfId="563" priority="1259">
      <formula>$J347="☑"</formula>
    </cfRule>
  </conditionalFormatting>
  <conditionalFormatting sqref="AK363">
    <cfRule type="expression" dxfId="562" priority="1112">
      <formula>$J$363="☑"</formula>
    </cfRule>
  </conditionalFormatting>
  <conditionalFormatting sqref="AK369:AK370">
    <cfRule type="expression" dxfId="561" priority="1108" stopIfTrue="1">
      <formula>AND($AK$353="□",$AK$358="□")</formula>
    </cfRule>
    <cfRule type="expression" dxfId="560" priority="1109">
      <formula>AND($AK$369="□",$AK$370="□")</formula>
    </cfRule>
  </conditionalFormatting>
  <conditionalFormatting sqref="AK372:AK374">
    <cfRule type="expression" dxfId="559" priority="1006" stopIfTrue="1">
      <formula>AND($AK$353="□",$AK$358="□")</formula>
    </cfRule>
    <cfRule type="expression" dxfId="558" priority="1007">
      <formula>AND($AK$372="□",$AK$373="□",$AK$374="□")</formula>
    </cfRule>
  </conditionalFormatting>
  <conditionalFormatting sqref="AK375">
    <cfRule type="expression" dxfId="557" priority="1242">
      <formula>$J375="☑"</formula>
    </cfRule>
  </conditionalFormatting>
  <conditionalFormatting sqref="AK143:AL143">
    <cfRule type="expression" dxfId="556" priority="995">
      <formula>$J143="☑"</formula>
    </cfRule>
  </conditionalFormatting>
  <conditionalFormatting sqref="AK24:AM24">
    <cfRule type="expression" dxfId="555" priority="724" stopIfTrue="1">
      <formula>$J$53="☑"</formula>
    </cfRule>
  </conditionalFormatting>
  <conditionalFormatting sqref="AK100:AM100">
    <cfRule type="expression" dxfId="554" priority="624" stopIfTrue="1">
      <formula>$J$53="☑"</formula>
    </cfRule>
  </conditionalFormatting>
  <conditionalFormatting sqref="AK53:AR69">
    <cfRule type="expression" dxfId="553" priority="8" stopIfTrue="1">
      <formula>$AK$52="☑"</formula>
    </cfRule>
    <cfRule type="expression" dxfId="552" priority="9" stopIfTrue="1">
      <formula>$AN$52="☑"</formula>
    </cfRule>
  </conditionalFormatting>
  <conditionalFormatting sqref="AK54:AR69">
    <cfRule type="expression" dxfId="551" priority="10" stopIfTrue="1">
      <formula>$AK$53="☑"</formula>
    </cfRule>
  </conditionalFormatting>
  <conditionalFormatting sqref="AK56:AR69">
    <cfRule type="expression" dxfId="550" priority="11" stopIfTrue="1">
      <formula>$AK$55="□"</formula>
    </cfRule>
  </conditionalFormatting>
  <conditionalFormatting sqref="AK74:AR90 AK91:AO91 AQ91:AR91 AK92:AR94">
    <cfRule type="expression" dxfId="549" priority="712" stopIfTrue="1">
      <formula>$AK$73="☑"</formula>
    </cfRule>
    <cfRule type="expression" dxfId="548" priority="881" stopIfTrue="1">
      <formula>$AN$73="☑"</formula>
    </cfRule>
  </conditionalFormatting>
  <conditionalFormatting sqref="AK75:AR90 AK91:AO91 AQ91:AR91 AK92:AR94">
    <cfRule type="expression" dxfId="547" priority="883" stopIfTrue="1">
      <formula>$AK$74="☑"</formula>
    </cfRule>
  </conditionalFormatting>
  <conditionalFormatting sqref="AK81:AR87">
    <cfRule type="expression" dxfId="546" priority="1057" stopIfTrue="1">
      <formula>$AK$76="☑"</formula>
    </cfRule>
  </conditionalFormatting>
  <conditionalFormatting sqref="AK88:AR90 AK91:AO91 AQ91:AR91 AK92:AR94">
    <cfRule type="expression" dxfId="545" priority="911" stopIfTrue="1">
      <formula>AND($AK$76="□",$AK$81="□")</formula>
    </cfRule>
  </conditionalFormatting>
  <conditionalFormatting sqref="AK113:AR126">
    <cfRule type="expression" dxfId="544" priority="710" stopIfTrue="1">
      <formula>$AK$112="☑"</formula>
    </cfRule>
    <cfRule type="expression" dxfId="543" priority="875" stopIfTrue="1">
      <formula>$AN$112="☑"</formula>
    </cfRule>
  </conditionalFormatting>
  <conditionalFormatting sqref="AK114:AR126">
    <cfRule type="expression" dxfId="542" priority="876" stopIfTrue="1">
      <formula>$AK$113="☑"</formula>
    </cfRule>
  </conditionalFormatting>
  <conditionalFormatting sqref="AK120:AR126">
    <cfRule type="expression" dxfId="541" priority="885" stopIfTrue="1">
      <formula>AND($AK$115="□")</formula>
    </cfRule>
  </conditionalFormatting>
  <conditionalFormatting sqref="AK131:AR142">
    <cfRule type="expression" dxfId="540" priority="707" stopIfTrue="1">
      <formula>$AK$130="☑"</formula>
    </cfRule>
    <cfRule type="expression" dxfId="539" priority="864" stopIfTrue="1">
      <formula>$AN$130="☑"</formula>
    </cfRule>
  </conditionalFormatting>
  <conditionalFormatting sqref="AK132:AR142">
    <cfRule type="expression" dxfId="538" priority="865" stopIfTrue="1">
      <formula>$AK$131="☑"</formula>
    </cfRule>
  </conditionalFormatting>
  <conditionalFormatting sqref="AK136:AR142">
    <cfRule type="expression" dxfId="537" priority="869" stopIfTrue="1">
      <formula>$AK$133="□"</formula>
    </cfRule>
  </conditionalFormatting>
  <conditionalFormatting sqref="AK147:AR158">
    <cfRule type="expression" dxfId="536" priority="704" stopIfTrue="1">
      <formula>$AK$146="☑"</formula>
    </cfRule>
    <cfRule type="expression" dxfId="535" priority="856" stopIfTrue="1">
      <formula>$AN$146="☑"</formula>
    </cfRule>
  </conditionalFormatting>
  <conditionalFormatting sqref="AK148:AR158">
    <cfRule type="expression" dxfId="534" priority="857" stopIfTrue="1">
      <formula>$AK$147="☑"</formula>
    </cfRule>
  </conditionalFormatting>
  <conditionalFormatting sqref="AK152:AR158">
    <cfRule type="expression" dxfId="533" priority="858" stopIfTrue="1">
      <formula>$AK$149="□"</formula>
    </cfRule>
  </conditionalFormatting>
  <conditionalFormatting sqref="AK163:AR183">
    <cfRule type="expression" dxfId="532" priority="824" stopIfTrue="1">
      <formula>$AK$162="☑"</formula>
    </cfRule>
    <cfRule type="expression" dxfId="531" priority="848" stopIfTrue="1">
      <formula>$AN$162="☑"</formula>
    </cfRule>
  </conditionalFormatting>
  <conditionalFormatting sqref="AK164:AR183">
    <cfRule type="expression" dxfId="530" priority="849" stopIfTrue="1">
      <formula>$AK$163="☑"</formula>
    </cfRule>
  </conditionalFormatting>
  <conditionalFormatting sqref="AK172:AR183">
    <cfRule type="expression" dxfId="529" priority="851" stopIfTrue="1">
      <formula>$AK$165="□"</formula>
    </cfRule>
  </conditionalFormatting>
  <conditionalFormatting sqref="AK188:AR202">
    <cfRule type="expression" dxfId="528" priority="761" stopIfTrue="1">
      <formula>$AK$187="☑"</formula>
    </cfRule>
    <cfRule type="expression" dxfId="527" priority="842" stopIfTrue="1">
      <formula>$AN$187="☑"</formula>
    </cfRule>
  </conditionalFormatting>
  <conditionalFormatting sqref="AK190:AR202">
    <cfRule type="expression" dxfId="526" priority="843" stopIfTrue="1">
      <formula>$AK$188="☑"</formula>
    </cfRule>
  </conditionalFormatting>
  <conditionalFormatting sqref="AK191:AR202">
    <cfRule type="expression" dxfId="525" priority="844" stopIfTrue="1">
      <formula>$AK$190="□"</formula>
    </cfRule>
  </conditionalFormatting>
  <conditionalFormatting sqref="AK207:AR222">
    <cfRule type="expression" dxfId="524" priority="703" stopIfTrue="1">
      <formula>$AK$206="☑"</formula>
    </cfRule>
    <cfRule type="expression" dxfId="523" priority="830" stopIfTrue="1">
      <formula>$AN$206="☑"</formula>
    </cfRule>
  </conditionalFormatting>
  <conditionalFormatting sqref="AK208:AR222">
    <cfRule type="expression" dxfId="522" priority="831" stopIfTrue="1">
      <formula>$AK$207="☑"</formula>
    </cfRule>
  </conditionalFormatting>
  <conditionalFormatting sqref="AK216:AR222">
    <cfRule type="expression" dxfId="521" priority="832" stopIfTrue="1">
      <formula>$AK$209="□"</formula>
    </cfRule>
  </conditionalFormatting>
  <conditionalFormatting sqref="AK227:AR242">
    <cfRule type="expression" dxfId="520" priority="698" stopIfTrue="1">
      <formula>$AK$226="☑"</formula>
    </cfRule>
    <cfRule type="expression" dxfId="519" priority="817" stopIfTrue="1">
      <formula>$AN$226="☑"</formula>
    </cfRule>
  </conditionalFormatting>
  <conditionalFormatting sqref="AK228:AR242">
    <cfRule type="expression" dxfId="518" priority="820" stopIfTrue="1">
      <formula>$AK$227="☑"</formula>
    </cfRule>
  </conditionalFormatting>
  <conditionalFormatting sqref="AK236:AR242">
    <cfRule type="expression" dxfId="517" priority="821" stopIfTrue="1">
      <formula>$AK$229="□"</formula>
    </cfRule>
  </conditionalFormatting>
  <conditionalFormatting sqref="AK247:AR265">
    <cfRule type="expression" dxfId="516" priority="696" stopIfTrue="1">
      <formula>$AK$246="☑"</formula>
    </cfRule>
    <cfRule type="expression" dxfId="515" priority="697" stopIfTrue="1">
      <formula>$AN$246="☑"</formula>
    </cfRule>
  </conditionalFormatting>
  <conditionalFormatting sqref="AK248:AR265">
    <cfRule type="expression" dxfId="514" priority="809" stopIfTrue="1">
      <formula>$AK$247="☑"</formula>
    </cfRule>
  </conditionalFormatting>
  <conditionalFormatting sqref="AK259:AR265">
    <cfRule type="expression" dxfId="513" priority="810" stopIfTrue="1">
      <formula>AND($AK$249="□",$AK$254="□")</formula>
    </cfRule>
  </conditionalFormatting>
  <conditionalFormatting sqref="AK270:AR281 AK282:AO282 AQ282:AR282 AK283:AR285">
    <cfRule type="expression" dxfId="512" priority="691" stopIfTrue="1">
      <formula>$AK$269="☑"</formula>
    </cfRule>
    <cfRule type="expression" dxfId="511" priority="801" stopIfTrue="1">
      <formula>$AN$269="☑"</formula>
    </cfRule>
  </conditionalFormatting>
  <conditionalFormatting sqref="AK271:AR281 AK282:AO282 AQ282:AR282 AK283:AR285">
    <cfRule type="expression" dxfId="510" priority="802" stopIfTrue="1">
      <formula>$AK$270="☑"</formula>
    </cfRule>
  </conditionalFormatting>
  <conditionalFormatting sqref="AK279:AR281 AK282:AO282 AQ282:AR282 AK283:AR285">
    <cfRule type="expression" dxfId="509" priority="803" stopIfTrue="1">
      <formula>$AK$272="□"</formula>
    </cfRule>
  </conditionalFormatting>
  <conditionalFormatting sqref="AK290:AR304">
    <cfRule type="expression" dxfId="508" priority="688" stopIfTrue="1">
      <formula>$AK$289="☑"</formula>
    </cfRule>
    <cfRule type="expression" dxfId="507" priority="795" stopIfTrue="1">
      <formula>$AN$289="☑"</formula>
    </cfRule>
  </conditionalFormatting>
  <conditionalFormatting sqref="AK291:AR304">
    <cfRule type="expression" dxfId="506" priority="812" stopIfTrue="1">
      <formula>$AK$290="☑"</formula>
    </cfRule>
  </conditionalFormatting>
  <conditionalFormatting sqref="AK298:AR304">
    <cfRule type="expression" dxfId="505" priority="813" stopIfTrue="1">
      <formula>$AK$292="□"</formula>
    </cfRule>
  </conditionalFormatting>
  <conditionalFormatting sqref="AK309:AR324">
    <cfRule type="expression" dxfId="504" priority="685" stopIfTrue="1">
      <formula>$AK$308="☑"</formula>
    </cfRule>
    <cfRule type="expression" dxfId="503" priority="786" stopIfTrue="1">
      <formula>$AN$308="☑"</formula>
    </cfRule>
  </conditionalFormatting>
  <conditionalFormatting sqref="AK310:AR324">
    <cfRule type="expression" dxfId="502" priority="787" stopIfTrue="1">
      <formula>$AK$309="☑"</formula>
    </cfRule>
  </conditionalFormatting>
  <conditionalFormatting sqref="AK318:AR324">
    <cfRule type="expression" dxfId="501" priority="788" stopIfTrue="1">
      <formula>AND($AK$311="□",$AK$312="□",$AK$317="□")</formula>
    </cfRule>
  </conditionalFormatting>
  <conditionalFormatting sqref="AK329:AR346">
    <cfRule type="expression" dxfId="500" priority="682" stopIfTrue="1">
      <formula>$AK$328="☑"</formula>
    </cfRule>
    <cfRule type="expression" dxfId="499" priority="778" stopIfTrue="1">
      <formula>$AN$328="☑"</formula>
    </cfRule>
  </conditionalFormatting>
  <conditionalFormatting sqref="AK330:AR346">
    <cfRule type="expression" dxfId="498" priority="779" stopIfTrue="1">
      <formula>$AK$329="☑"</formula>
    </cfRule>
  </conditionalFormatting>
  <conditionalFormatting sqref="AK340:AR346">
    <cfRule type="expression" dxfId="497" priority="780" stopIfTrue="1">
      <formula>AND($AK$331="□",$AK$339="□")</formula>
    </cfRule>
  </conditionalFormatting>
  <conditionalFormatting sqref="AK351:AR374">
    <cfRule type="expression" dxfId="496" priority="680" stopIfTrue="1">
      <formula>$AK$350="☑"</formula>
    </cfRule>
    <cfRule type="expression" dxfId="495" priority="769" stopIfTrue="1">
      <formula>$AN$350="☑"</formula>
    </cfRule>
  </conditionalFormatting>
  <conditionalFormatting sqref="AK352:AR374">
    <cfRule type="expression" dxfId="494" priority="770" stopIfTrue="1">
      <formula>$AK$351="☑"</formula>
    </cfRule>
  </conditionalFormatting>
  <conditionalFormatting sqref="AK363:AR374">
    <cfRule type="expression" dxfId="493" priority="771" stopIfTrue="1">
      <formula>AND($AK$353="□",$AK$358="□")</formula>
    </cfRule>
  </conditionalFormatting>
  <conditionalFormatting sqref="AL22">
    <cfRule type="expression" dxfId="492" priority="633">
      <formula>$AK$38="☑"</formula>
    </cfRule>
  </conditionalFormatting>
  <conditionalFormatting sqref="AL38">
    <cfRule type="expression" dxfId="491" priority="718">
      <formula>$AK$38="☑"</formula>
    </cfRule>
  </conditionalFormatting>
  <conditionalFormatting sqref="AL52">
    <cfRule type="expression" dxfId="490" priority="935">
      <formula>$AK$52="☑"</formula>
    </cfRule>
  </conditionalFormatting>
  <conditionalFormatting sqref="AL53">
    <cfRule type="expression" dxfId="489" priority="1056">
      <formula>$AA53="☑"</formula>
    </cfRule>
  </conditionalFormatting>
  <conditionalFormatting sqref="AL55">
    <cfRule type="expression" dxfId="488" priority="1160">
      <formula>$AK$55="☑"</formula>
    </cfRule>
  </conditionalFormatting>
  <conditionalFormatting sqref="AL56">
    <cfRule type="expression" dxfId="487" priority="1159">
      <formula>$AK$56="☑"</formula>
    </cfRule>
  </conditionalFormatting>
  <conditionalFormatting sqref="AL58:AL62">
    <cfRule type="expression" dxfId="486" priority="1151" stopIfTrue="1">
      <formula>$AK$56="□"</formula>
    </cfRule>
    <cfRule type="expression" dxfId="485" priority="1152">
      <formula>AND($AL$58="□",$AL$59="□",$AL$60="□",$AL$61="□",$AL$62="□")</formula>
    </cfRule>
  </conditionalFormatting>
  <conditionalFormatting sqref="AL64">
    <cfRule type="expression" dxfId="484" priority="1162">
      <formula>$AK$64="☑"</formula>
    </cfRule>
  </conditionalFormatting>
  <conditionalFormatting sqref="AL65">
    <cfRule type="expression" dxfId="483" priority="1181">
      <formula>$AK65="☑"</formula>
    </cfRule>
  </conditionalFormatting>
  <conditionalFormatting sqref="AL67">
    <cfRule type="expression" dxfId="482" priority="917">
      <formula>$AK$67="☑"</formula>
    </cfRule>
  </conditionalFormatting>
  <conditionalFormatting sqref="AL68">
    <cfRule type="expression" dxfId="481" priority="918">
      <formula>$AK$68="☑"</formula>
    </cfRule>
  </conditionalFormatting>
  <conditionalFormatting sqref="AL69">
    <cfRule type="expression" dxfId="480" priority="903">
      <formula>$AK$69="☑"</formula>
    </cfRule>
  </conditionalFormatting>
  <conditionalFormatting sqref="AL73">
    <cfRule type="expression" dxfId="479" priority="893">
      <formula>$AK$73="☑"</formula>
    </cfRule>
  </conditionalFormatting>
  <conditionalFormatting sqref="AL74">
    <cfRule type="expression" dxfId="478" priority="1067">
      <formula>$AK74="☑"</formula>
    </cfRule>
  </conditionalFormatting>
  <conditionalFormatting sqref="AL76">
    <cfRule type="expression" dxfId="477" priority="1130">
      <formula>$AK$76="☑"</formula>
    </cfRule>
  </conditionalFormatting>
  <conditionalFormatting sqref="AL78:AL80">
    <cfRule type="expression" dxfId="476" priority="1061" stopIfTrue="1">
      <formula>$AK$76="□"</formula>
    </cfRule>
    <cfRule type="expression" dxfId="475" priority="1062">
      <formula>AND($AL$78="□",$AL$79="□",$AL$80="□")</formula>
    </cfRule>
  </conditionalFormatting>
  <conditionalFormatting sqref="AL81">
    <cfRule type="expression" dxfId="474" priority="1063">
      <formula>$AK$81="☑"</formula>
    </cfRule>
  </conditionalFormatting>
  <conditionalFormatting sqref="AL83:AL87">
    <cfRule type="expression" dxfId="473" priority="1059" stopIfTrue="1">
      <formula>$AK$81="□"</formula>
    </cfRule>
    <cfRule type="expression" dxfId="472" priority="1060">
      <formula>AND($AL$83="□",$AL$84="□",$AL$85="□",$AL$86="□",$AL$87="□")</formula>
    </cfRule>
  </conditionalFormatting>
  <conditionalFormatting sqref="AL89">
    <cfRule type="expression" dxfId="471" priority="1141">
      <formula>$AK$89="☑"</formula>
    </cfRule>
  </conditionalFormatting>
  <conditionalFormatting sqref="AL90">
    <cfRule type="expression" dxfId="470" priority="1144">
      <formula>$AK$90="☑"</formula>
    </cfRule>
  </conditionalFormatting>
  <conditionalFormatting sqref="AL92">
    <cfRule type="expression" dxfId="469" priority="1343">
      <formula>$AK92="☑"</formula>
    </cfRule>
  </conditionalFormatting>
  <conditionalFormatting sqref="AL93">
    <cfRule type="expression" dxfId="468" priority="1132">
      <formula>$AK$93="☑"</formula>
    </cfRule>
  </conditionalFormatting>
  <conditionalFormatting sqref="AL94">
    <cfRule type="expression" dxfId="467" priority="914">
      <formula>$AK$94="☑"</formula>
    </cfRule>
  </conditionalFormatting>
  <conditionalFormatting sqref="AL98">
    <cfRule type="expression" dxfId="466" priority="621">
      <formula>$AK$38="☑"</formula>
    </cfRule>
  </conditionalFormatting>
  <conditionalFormatting sqref="AL112">
    <cfRule type="expression" dxfId="465" priority="889">
      <formula>$AK$112="☑"</formula>
    </cfRule>
  </conditionalFormatting>
  <conditionalFormatting sqref="AL113">
    <cfRule type="expression" dxfId="464" priority="1128">
      <formula>$AK113="☑"</formula>
    </cfRule>
  </conditionalFormatting>
  <conditionalFormatting sqref="AL115">
    <cfRule type="expression" dxfId="463" priority="2284">
      <formula>AK$115="☑"</formula>
    </cfRule>
  </conditionalFormatting>
  <conditionalFormatting sqref="AL117:AL119">
    <cfRule type="expression" dxfId="462" priority="1126" stopIfTrue="1">
      <formula>$AK$115="□"</formula>
    </cfRule>
    <cfRule type="expression" dxfId="461" priority="1180">
      <formula>AND($AL$117="□",$AL$118="□",$AL$119="□")</formula>
    </cfRule>
  </conditionalFormatting>
  <conditionalFormatting sqref="AL121">
    <cfRule type="expression" dxfId="460" priority="1028">
      <formula>$AK$121="☑"</formula>
    </cfRule>
  </conditionalFormatting>
  <conditionalFormatting sqref="AL122">
    <cfRule type="expression" dxfId="459" priority="1178">
      <formula>$AK122="☑"</formula>
    </cfRule>
  </conditionalFormatting>
  <conditionalFormatting sqref="AL130">
    <cfRule type="expression" dxfId="458" priority="873">
      <formula>$AK$130="☑"</formula>
    </cfRule>
  </conditionalFormatting>
  <conditionalFormatting sqref="AL131">
    <cfRule type="expression" dxfId="457" priority="994">
      <formula>$AK131="☑"</formula>
    </cfRule>
  </conditionalFormatting>
  <conditionalFormatting sqref="AL133">
    <cfRule type="expression" dxfId="456" priority="2314">
      <formula>$AK$133="☑"</formula>
    </cfRule>
  </conditionalFormatting>
  <conditionalFormatting sqref="AL137">
    <cfRule type="expression" dxfId="455" priority="993">
      <formula>$AK$137="☑"</formula>
    </cfRule>
  </conditionalFormatting>
  <conditionalFormatting sqref="AL140:AL142">
    <cfRule type="expression" dxfId="454" priority="998">
      <formula>$AK140="☑"</formula>
    </cfRule>
  </conditionalFormatting>
  <conditionalFormatting sqref="AL146">
    <cfRule type="expression" dxfId="453" priority="960">
      <formula>$AK$146="☑"</formula>
    </cfRule>
  </conditionalFormatting>
  <conditionalFormatting sqref="AL147">
    <cfRule type="expression" dxfId="452" priority="973">
      <formula>$AK147="☑"</formula>
    </cfRule>
  </conditionalFormatting>
  <conditionalFormatting sqref="AL149">
    <cfRule type="expression" dxfId="451" priority="975">
      <formula>$AK$149="☑"</formula>
    </cfRule>
  </conditionalFormatting>
  <conditionalFormatting sqref="AL150:AL151">
    <cfRule type="expression" dxfId="450" priority="972" stopIfTrue="1">
      <formula>$AK$149="□"</formula>
    </cfRule>
    <cfRule type="expression" dxfId="449" priority="974">
      <formula>AND($AL$150="□",$AL$151="□")</formula>
    </cfRule>
  </conditionalFormatting>
  <conditionalFormatting sqref="AL153">
    <cfRule type="expression" dxfId="448" priority="978">
      <formula>$AK$153="☑"</formula>
    </cfRule>
  </conditionalFormatting>
  <conditionalFormatting sqref="AL156">
    <cfRule type="expression" dxfId="447" priority="966">
      <formula>$AK$156="☑"</formula>
    </cfRule>
  </conditionalFormatting>
  <conditionalFormatting sqref="AL157">
    <cfRule type="expression" dxfId="446" priority="981">
      <formula>$AK157="☑"</formula>
    </cfRule>
  </conditionalFormatting>
  <conditionalFormatting sqref="AL158">
    <cfRule type="expression" dxfId="445" priority="859">
      <formula>$AK$158="☑"</formula>
    </cfRule>
  </conditionalFormatting>
  <conditionalFormatting sqref="AL162">
    <cfRule type="expression" dxfId="444" priority="959">
      <formula>$AK$162="☑"</formula>
    </cfRule>
  </conditionalFormatting>
  <conditionalFormatting sqref="AL163">
    <cfRule type="expression" dxfId="443" priority="1115">
      <formula>$AA163="☑"</formula>
    </cfRule>
  </conditionalFormatting>
  <conditionalFormatting sqref="AL165">
    <cfRule type="expression" dxfId="442" priority="1169">
      <formula>$AK$165="☑"</formula>
    </cfRule>
  </conditionalFormatting>
  <conditionalFormatting sqref="AL167:AL171">
    <cfRule type="expression" dxfId="441" priority="1043" stopIfTrue="1">
      <formula>$AK$165="□"</formula>
    </cfRule>
    <cfRule type="expression" dxfId="440" priority="1044">
      <formula>AND($AL$167="□",$AL$168="□",$AL$169="□",$AL$170="□",$AL$171="□")</formula>
    </cfRule>
  </conditionalFormatting>
  <conditionalFormatting sqref="AL172">
    <cfRule type="expression" dxfId="439" priority="1172">
      <formula>$AK$172="☑"</formula>
    </cfRule>
  </conditionalFormatting>
  <conditionalFormatting sqref="AL174:AL176">
    <cfRule type="expression" dxfId="438" priority="1045" stopIfTrue="1">
      <formula>$AK$172="□"</formula>
    </cfRule>
    <cfRule type="expression" dxfId="437" priority="1046">
      <formula>AND($AL$174="□",$AL$175="□",$AL$176="□")</formula>
    </cfRule>
  </conditionalFormatting>
  <conditionalFormatting sqref="AL178">
    <cfRule type="expression" dxfId="436" priority="1173">
      <formula>$AK$178="☑"</formula>
    </cfRule>
  </conditionalFormatting>
  <conditionalFormatting sqref="AL181:AL183">
    <cfRule type="expression" dxfId="435" priority="1330">
      <formula>AK181="☑"</formula>
    </cfRule>
  </conditionalFormatting>
  <conditionalFormatting sqref="AL187">
    <cfRule type="expression" dxfId="434" priority="847">
      <formula>$AK$187="☑"</formula>
    </cfRule>
  </conditionalFormatting>
  <conditionalFormatting sqref="AL188">
    <cfRule type="expression" dxfId="433" priority="1124">
      <formula>$AK188="☑"</formula>
    </cfRule>
  </conditionalFormatting>
  <conditionalFormatting sqref="AL190">
    <cfRule type="expression" dxfId="432" priority="1035">
      <formula>$AK$190="☑"</formula>
    </cfRule>
  </conditionalFormatting>
  <conditionalFormatting sqref="AL191">
    <cfRule type="expression" dxfId="431" priority="1034">
      <formula>$AK$191="☑"</formula>
    </cfRule>
  </conditionalFormatting>
  <conditionalFormatting sqref="AL193:AL195">
    <cfRule type="expression" dxfId="430" priority="1040" stopIfTrue="1">
      <formula>$AK$191="□"</formula>
    </cfRule>
    <cfRule type="expression" dxfId="429" priority="1041">
      <formula>AND($AL$193="□",$AL$194="□",$AL$195="□")</formula>
    </cfRule>
  </conditionalFormatting>
  <conditionalFormatting sqref="AL197">
    <cfRule type="expression" dxfId="428" priority="1174">
      <formula>$AK$197="☑"</formula>
    </cfRule>
  </conditionalFormatting>
  <conditionalFormatting sqref="AL198 AN198">
    <cfRule type="expression" dxfId="427" priority="1350">
      <formula>$AK$198="☑"</formula>
    </cfRule>
  </conditionalFormatting>
  <conditionalFormatting sqref="AL200">
    <cfRule type="expression" dxfId="426" priority="1322">
      <formula>$AK$200="☑"</formula>
    </cfRule>
  </conditionalFormatting>
  <conditionalFormatting sqref="AL201">
    <cfRule type="expression" dxfId="425" priority="955">
      <formula>$AK$201="☑"</formula>
    </cfRule>
  </conditionalFormatting>
  <conditionalFormatting sqref="AL202">
    <cfRule type="expression" dxfId="424" priority="954">
      <formula>$AK$202="☑"</formula>
    </cfRule>
  </conditionalFormatting>
  <conditionalFormatting sqref="AL206">
    <cfRule type="expression" dxfId="423" priority="837">
      <formula>$AK$206="☑"</formula>
    </cfRule>
  </conditionalFormatting>
  <conditionalFormatting sqref="AL207">
    <cfRule type="expression" dxfId="422" priority="1123">
      <formula>$AK$207="☑"</formula>
    </cfRule>
  </conditionalFormatting>
  <conditionalFormatting sqref="AL209">
    <cfRule type="expression" dxfId="421" priority="1194">
      <formula>$AK$209="☑"</formula>
    </cfRule>
  </conditionalFormatting>
  <conditionalFormatting sqref="AL211:AL215">
    <cfRule type="expression" dxfId="420" priority="1075" stopIfTrue="1">
      <formula>$AK$209="□"</formula>
    </cfRule>
    <cfRule type="expression" dxfId="419" priority="1076">
      <formula>AND($AL$211="□",$AL$212="□",$AL$213="□",$AL$214="□",$AL$215="□")</formula>
    </cfRule>
  </conditionalFormatting>
  <conditionalFormatting sqref="AL217">
    <cfRule type="expression" dxfId="418" priority="1171">
      <formula>$AK$217="☑"</formula>
    </cfRule>
  </conditionalFormatting>
  <conditionalFormatting sqref="AL218">
    <cfRule type="expression" dxfId="417" priority="1170">
      <formula>$AK$218="☑"</formula>
    </cfRule>
  </conditionalFormatting>
  <conditionalFormatting sqref="AL220">
    <cfRule type="expression" dxfId="416" priority="1314">
      <formula>$AK220="☑"</formula>
    </cfRule>
  </conditionalFormatting>
  <conditionalFormatting sqref="AL221">
    <cfRule type="expression" dxfId="415" priority="834">
      <formula>$AK$221="☑"</formula>
    </cfRule>
  </conditionalFormatting>
  <conditionalFormatting sqref="AL222">
    <cfRule type="expression" dxfId="414" priority="833">
      <formula>$AK$222="☑"</formula>
    </cfRule>
  </conditionalFormatting>
  <conditionalFormatting sqref="AL226">
    <cfRule type="expression" dxfId="413" priority="827">
      <formula>$AK$226="☑"</formula>
    </cfRule>
  </conditionalFormatting>
  <conditionalFormatting sqref="AL227">
    <cfRule type="expression" dxfId="412" priority="1122">
      <formula>$AK$227="☑"</formula>
    </cfRule>
  </conditionalFormatting>
  <conditionalFormatting sqref="AL229">
    <cfRule type="expression" dxfId="411" priority="1202">
      <formula>$AK$229="☑"</formula>
    </cfRule>
  </conditionalFormatting>
  <conditionalFormatting sqref="AL231:AL235">
    <cfRule type="expression" dxfId="410" priority="1082" stopIfTrue="1">
      <formula>$AK$229="□"</formula>
    </cfRule>
    <cfRule type="expression" dxfId="409" priority="1083">
      <formula>AND($AL$231="□",$AL$232="□",$AL$233="□",$AL$234="□",$AL$235="□")</formula>
    </cfRule>
  </conditionalFormatting>
  <conditionalFormatting sqref="AL237">
    <cfRule type="expression" dxfId="408" priority="1195">
      <formula>$AK$237="☑"</formula>
    </cfRule>
  </conditionalFormatting>
  <conditionalFormatting sqref="AL238">
    <cfRule type="expression" dxfId="407" priority="1311">
      <formula>$AK238="☑"</formula>
    </cfRule>
  </conditionalFormatting>
  <conditionalFormatting sqref="AL240">
    <cfRule type="expression" dxfId="406" priority="1019">
      <formula>$AK$240="☑"</formula>
    </cfRule>
  </conditionalFormatting>
  <conditionalFormatting sqref="AL241">
    <cfRule type="expression" dxfId="405" priority="1305">
      <formula>$AK241="☑"</formula>
    </cfRule>
  </conditionalFormatting>
  <conditionalFormatting sqref="AL242">
    <cfRule type="expression" dxfId="404" priority="951">
      <formula>$AK$242="☑"</formula>
    </cfRule>
  </conditionalFormatting>
  <conditionalFormatting sqref="AL246">
    <cfRule type="expression" dxfId="403" priority="816">
      <formula>$AK$246="☑"</formula>
    </cfRule>
  </conditionalFormatting>
  <conditionalFormatting sqref="AL247">
    <cfRule type="expression" dxfId="402" priority="1121">
      <formula>$AK247="☑"</formula>
    </cfRule>
  </conditionalFormatting>
  <conditionalFormatting sqref="AL249">
    <cfRule type="expression" dxfId="401" priority="1211">
      <formula>$AK$249="☑"</formula>
    </cfRule>
  </conditionalFormatting>
  <conditionalFormatting sqref="AL251:AL253">
    <cfRule type="expression" dxfId="400" priority="1018" stopIfTrue="1">
      <formula>$AK$249="□"</formula>
    </cfRule>
    <cfRule type="expression" dxfId="399" priority="1089">
      <formula>AND($AL$251="□",$AL$252="□",$AL$253="□")</formula>
    </cfRule>
  </conditionalFormatting>
  <conditionalFormatting sqref="AL254">
    <cfRule type="expression" dxfId="398" priority="1210">
      <formula>$AK$254="☑"</formula>
    </cfRule>
  </conditionalFormatting>
  <conditionalFormatting sqref="AL256:AL258">
    <cfRule type="expression" dxfId="397" priority="1020" stopIfTrue="1">
      <formula>$AK$254="□"</formula>
    </cfRule>
    <cfRule type="expression" dxfId="396" priority="1021">
      <formula>AND($AL$256="□",$AL$257="□",$AL$258="□")</formula>
    </cfRule>
  </conditionalFormatting>
  <conditionalFormatting sqref="AL260">
    <cfRule type="expression" dxfId="395" priority="1206">
      <formula>$AK$260="☑"</formula>
    </cfRule>
  </conditionalFormatting>
  <conditionalFormatting sqref="AL261">
    <cfRule type="expression" dxfId="394" priority="1302">
      <formula>$AK261="☑"</formula>
    </cfRule>
  </conditionalFormatting>
  <conditionalFormatting sqref="AL263">
    <cfRule type="expression" dxfId="393" priority="1204">
      <formula>$AK$263="☑"</formula>
    </cfRule>
  </conditionalFormatting>
  <conditionalFormatting sqref="AL264">
    <cfRule type="expression" dxfId="392" priority="1205">
      <formula>$AK$264="☑"</formula>
    </cfRule>
  </conditionalFormatting>
  <conditionalFormatting sqref="AL265">
    <cfRule type="expression" dxfId="391" priority="1296">
      <formula>$AK265="☑"</formula>
    </cfRule>
  </conditionalFormatting>
  <conditionalFormatting sqref="AL269">
    <cfRule type="expression" dxfId="390" priority="806">
      <formula>$AK$269="☑"</formula>
    </cfRule>
  </conditionalFormatting>
  <conditionalFormatting sqref="AL270">
    <cfRule type="expression" dxfId="389" priority="1120">
      <formula>$AK270="☑"</formula>
    </cfRule>
  </conditionalFormatting>
  <conditionalFormatting sqref="AL272">
    <cfRule type="expression" dxfId="388" priority="1015">
      <formula>$AK$272="☑"</formula>
    </cfRule>
  </conditionalFormatting>
  <conditionalFormatting sqref="AL274:AL278">
    <cfRule type="expression" dxfId="387" priority="1091" stopIfTrue="1">
      <formula>$AK$272="□"</formula>
    </cfRule>
    <cfRule type="expression" dxfId="386" priority="1092">
      <formula>AND($AL$274="□",$AL$275="□",$AL$276="□",$AL$277="□",$AL$278="□")</formula>
    </cfRule>
  </conditionalFormatting>
  <conditionalFormatting sqref="AL280">
    <cfRule type="expression" dxfId="385" priority="1214">
      <formula>$AK$280="☑"</formula>
    </cfRule>
  </conditionalFormatting>
  <conditionalFormatting sqref="AL283">
    <cfRule type="expression" dxfId="384" priority="1287">
      <formula>$AK283="☑"</formula>
    </cfRule>
  </conditionalFormatting>
  <conditionalFormatting sqref="AL284">
    <cfRule type="expression" dxfId="383" priority="1213">
      <formula>$AK$284="☑"</formula>
    </cfRule>
  </conditionalFormatting>
  <conditionalFormatting sqref="AL285">
    <cfRule type="expression" dxfId="382" priority="1212">
      <formula>$AK$285="☑"</formula>
    </cfRule>
  </conditionalFormatting>
  <conditionalFormatting sqref="AL289">
    <cfRule type="expression" dxfId="381" priority="798">
      <formula>$AK$289="☑"</formula>
    </cfRule>
  </conditionalFormatting>
  <conditionalFormatting sqref="AL290">
    <cfRule type="expression" dxfId="380" priority="1119">
      <formula>$AK$290="☑"</formula>
    </cfRule>
  </conditionalFormatting>
  <conditionalFormatting sqref="AL292">
    <cfRule type="expression" dxfId="379" priority="1223">
      <formula>$AK$292="☑"</formula>
    </cfRule>
  </conditionalFormatting>
  <conditionalFormatting sqref="AL294:AL297">
    <cfRule type="expression" dxfId="378" priority="1097" stopIfTrue="1">
      <formula>$AK$292="□"</formula>
    </cfRule>
    <cfRule type="expression" dxfId="377" priority="1098">
      <formula>AND($AL$294="□",$AL$295="□",$AL$296="□",$AL$297="□")</formula>
    </cfRule>
  </conditionalFormatting>
  <conditionalFormatting sqref="AL299">
    <cfRule type="expression" dxfId="376" priority="1225">
      <formula>$AK$299="☑"</formula>
    </cfRule>
  </conditionalFormatting>
  <conditionalFormatting sqref="AL302">
    <cfRule type="expression" dxfId="375" priority="1279">
      <formula>$AK302="☑"</formula>
    </cfRule>
  </conditionalFormatting>
  <conditionalFormatting sqref="AL303">
    <cfRule type="expression" dxfId="374" priority="943">
      <formula>$AK$303="☑"</formula>
    </cfRule>
  </conditionalFormatting>
  <conditionalFormatting sqref="AL304">
    <cfRule type="expression" dxfId="373" priority="942">
      <formula>$AK$304="☑"</formula>
    </cfRule>
  </conditionalFormatting>
  <conditionalFormatting sqref="AL308">
    <cfRule type="expression" dxfId="372" priority="794">
      <formula>$AK$308="☑"</formula>
    </cfRule>
  </conditionalFormatting>
  <conditionalFormatting sqref="AL309">
    <cfRule type="expression" dxfId="371" priority="1118">
      <formula>$AK$309="☑"</formula>
    </cfRule>
  </conditionalFormatting>
  <conditionalFormatting sqref="AL311">
    <cfRule type="expression" dxfId="370" priority="1055">
      <formula>$AK$311="☑"</formula>
    </cfRule>
  </conditionalFormatting>
  <conditionalFormatting sqref="AL312">
    <cfRule type="expression" dxfId="369" priority="1054">
      <formula>$AK$312="☑"</formula>
    </cfRule>
  </conditionalFormatting>
  <conditionalFormatting sqref="AL317">
    <cfRule type="expression" dxfId="368" priority="1012">
      <formula>$AK$317="☑"</formula>
    </cfRule>
  </conditionalFormatting>
  <conditionalFormatting sqref="AL319">
    <cfRule type="expression" dxfId="367" priority="1050">
      <formula>$AK$319="☑"</formula>
    </cfRule>
  </conditionalFormatting>
  <conditionalFormatting sqref="AL322">
    <cfRule type="expression" dxfId="366" priority="940">
      <formula>$AK$322="☑"</formula>
    </cfRule>
  </conditionalFormatting>
  <conditionalFormatting sqref="AL323">
    <cfRule type="expression" dxfId="365" priority="1269">
      <formula>$AK323="☑"</formula>
    </cfRule>
  </conditionalFormatting>
  <conditionalFormatting sqref="AL324">
    <cfRule type="expression" dxfId="364" priority="939">
      <formula>$AK$324="☑"</formula>
    </cfRule>
  </conditionalFormatting>
  <conditionalFormatting sqref="AL328">
    <cfRule type="expression" dxfId="363" priority="783">
      <formula>$AK$328="☑"</formula>
    </cfRule>
  </conditionalFormatting>
  <conditionalFormatting sqref="AL329">
    <cfRule type="expression" dxfId="362" priority="1117">
      <formula>$AK329="☑"</formula>
    </cfRule>
  </conditionalFormatting>
  <conditionalFormatting sqref="AL331">
    <cfRule type="expression" dxfId="361" priority="1257">
      <formula>$AK$331="☑"</formula>
    </cfRule>
  </conditionalFormatting>
  <conditionalFormatting sqref="AL333:AL338">
    <cfRule type="expression" dxfId="360" priority="1106" stopIfTrue="1">
      <formula>$AK$331="□"</formula>
    </cfRule>
    <cfRule type="expression" dxfId="359" priority="1107">
      <formula>AND($AL$333="□",$AL$334="□",$AL$335="□",$AL$336="□",$AL$337="□",$AL$338="□")</formula>
    </cfRule>
  </conditionalFormatting>
  <conditionalFormatting sqref="AL339">
    <cfRule type="expression" dxfId="358" priority="1252">
      <formula>$AK$339="☑"</formula>
    </cfRule>
  </conditionalFormatting>
  <conditionalFormatting sqref="AL341">
    <cfRule type="expression" dxfId="357" priority="1258">
      <formula>$AK$341="☑"</formula>
    </cfRule>
  </conditionalFormatting>
  <conditionalFormatting sqref="AL344">
    <cfRule type="expression" dxfId="356" priority="1260">
      <formula>$AK344="☑"</formula>
    </cfRule>
  </conditionalFormatting>
  <conditionalFormatting sqref="AL350">
    <cfRule type="expression" dxfId="355" priority="774">
      <formula>$AK$350="☑"</formula>
    </cfRule>
  </conditionalFormatting>
  <conditionalFormatting sqref="AL351">
    <cfRule type="expression" dxfId="354" priority="1116">
      <formula>$AK$351="☑"</formula>
    </cfRule>
  </conditionalFormatting>
  <conditionalFormatting sqref="AL353">
    <cfRule type="expression" dxfId="353" priority="1240">
      <formula>$AK$353="☑"</formula>
    </cfRule>
  </conditionalFormatting>
  <conditionalFormatting sqref="AL355:AL357">
    <cfRule type="expression" dxfId="352" priority="1113" stopIfTrue="1">
      <formula>$AK$353="□"</formula>
    </cfRule>
    <cfRule type="expression" dxfId="351" priority="1114">
      <formula>AND($AL$355="□",$AL$356="□",$AL$357="□")</formula>
    </cfRule>
  </conditionalFormatting>
  <conditionalFormatting sqref="AL358">
    <cfRule type="expression" dxfId="350" priority="1101">
      <formula>$AK$358="☑"</formula>
    </cfRule>
  </conditionalFormatting>
  <conditionalFormatting sqref="AL360:AL362">
    <cfRule type="expression" dxfId="349" priority="1008" stopIfTrue="1">
      <formula>$AK$358="□"</formula>
    </cfRule>
    <cfRule type="expression" dxfId="348" priority="1009">
      <formula>AND($AL$360="□",$AL$361="□",$AL$362="□")</formula>
    </cfRule>
  </conditionalFormatting>
  <conditionalFormatting sqref="AL363">
    <cfRule type="expression" dxfId="347" priority="1230">
      <formula>$AK$363="☑"</formula>
    </cfRule>
  </conditionalFormatting>
  <conditionalFormatting sqref="AL365:AL367">
    <cfRule type="expression" dxfId="346" priority="1110" stopIfTrue="1">
      <formula>$AK$363="□"</formula>
    </cfRule>
    <cfRule type="expression" dxfId="345" priority="1111">
      <formula>AND($AL$365="□",$AL$366="□",$AL$367="□")</formula>
    </cfRule>
  </conditionalFormatting>
  <conditionalFormatting sqref="AL369">
    <cfRule type="expression" dxfId="344" priority="1241">
      <formula>$AK$369="☑"</formula>
    </cfRule>
  </conditionalFormatting>
  <conditionalFormatting sqref="AL370">
    <cfRule type="expression" dxfId="343" priority="1249">
      <formula>$AK370="☑"</formula>
    </cfRule>
  </conditionalFormatting>
  <conditionalFormatting sqref="AL372">
    <cfRule type="expression" dxfId="342" priority="1243">
      <formula>$AK372="☑"</formula>
    </cfRule>
  </conditionalFormatting>
  <conditionalFormatting sqref="AL373">
    <cfRule type="expression" dxfId="341" priority="1005">
      <formula>$AK$373="☑"</formula>
    </cfRule>
  </conditionalFormatting>
  <conditionalFormatting sqref="AL374">
    <cfRule type="expression" dxfId="340" priority="1004">
      <formula>$AK$374="☑"</formula>
    </cfRule>
  </conditionalFormatting>
  <conditionalFormatting sqref="AL124:AN125">
    <cfRule type="expression" dxfId="339" priority="1185">
      <formula>$J124="☑"</formula>
    </cfRule>
  </conditionalFormatting>
  <conditionalFormatting sqref="AL126:AN126">
    <cfRule type="expression" dxfId="338" priority="1346">
      <formula>$K128="☑"</formula>
    </cfRule>
  </conditionalFormatting>
  <conditionalFormatting sqref="AL127:AN127">
    <cfRule type="expression" dxfId="337" priority="1002">
      <formula>$J127="☑"</formula>
    </cfRule>
  </conditionalFormatting>
  <conditionalFormatting sqref="AL138:AN138">
    <cfRule type="expression" dxfId="336" priority="1000">
      <formula>$AK138="☑"</formula>
    </cfRule>
  </conditionalFormatting>
  <conditionalFormatting sqref="AL154:AN154">
    <cfRule type="expression" dxfId="335" priority="980">
      <formula>$AK154="☑"</formula>
    </cfRule>
  </conditionalFormatting>
  <conditionalFormatting sqref="AL179:AN179">
    <cfRule type="expression" dxfId="334" priority="1184">
      <formula>$AK179="☑"</formula>
    </cfRule>
  </conditionalFormatting>
  <conditionalFormatting sqref="AL281:AN281">
    <cfRule type="expression" dxfId="333" priority="1215">
      <formula>$AK281="☑"</formula>
    </cfRule>
  </conditionalFormatting>
  <conditionalFormatting sqref="AL300:AN300">
    <cfRule type="expression" dxfId="332" priority="1284">
      <formula>$AK300="☑"</formula>
    </cfRule>
  </conditionalFormatting>
  <conditionalFormatting sqref="AL320:AN320">
    <cfRule type="expression" dxfId="331" priority="1276">
      <formula>$AK320="☑"</formula>
    </cfRule>
  </conditionalFormatting>
  <conditionalFormatting sqref="AL342:AN342">
    <cfRule type="expression" dxfId="330" priority="1266">
      <formula>$AK342="☑"</formula>
    </cfRule>
  </conditionalFormatting>
  <conditionalFormatting sqref="AL127:AP127">
    <cfRule type="expression" dxfId="329" priority="1001" stopIfTrue="1">
      <formula>$J$131="☑"</formula>
    </cfRule>
  </conditionalFormatting>
  <conditionalFormatting sqref="AM58">
    <cfRule type="expression" dxfId="328" priority="1158">
      <formula>$AL$58="☑"</formula>
    </cfRule>
  </conditionalFormatting>
  <conditionalFormatting sqref="AM59">
    <cfRule type="expression" dxfId="327" priority="1155">
      <formula>$AL$59="☑"</formula>
    </cfRule>
  </conditionalFormatting>
  <conditionalFormatting sqref="AM60">
    <cfRule type="expression" dxfId="326" priority="1156">
      <formula>$AL$60="☑"</formula>
    </cfRule>
  </conditionalFormatting>
  <conditionalFormatting sqref="AM61">
    <cfRule type="expression" dxfId="325" priority="1342">
      <formula>$AL$61="☑"</formula>
    </cfRule>
  </conditionalFormatting>
  <conditionalFormatting sqref="AM62">
    <cfRule type="expression" dxfId="324" priority="1157">
      <formula>$AL$62="☑"</formula>
    </cfRule>
  </conditionalFormatting>
  <conditionalFormatting sqref="AM71">
    <cfRule type="expression" dxfId="323" priority="1344">
      <formula>$J71="☑"</formula>
    </cfRule>
  </conditionalFormatting>
  <conditionalFormatting sqref="AM78">
    <cfRule type="expression" dxfId="322" priority="913">
      <formula>$AL$78="☑"</formula>
    </cfRule>
  </conditionalFormatting>
  <conditionalFormatting sqref="AM79">
    <cfRule type="expression" dxfId="321" priority="1129">
      <formula>$AL$79="☑"</formula>
    </cfRule>
  </conditionalFormatting>
  <conditionalFormatting sqref="AM80">
    <cfRule type="expression" dxfId="320" priority="1066">
      <formula>$AL$80="☑"</formula>
    </cfRule>
  </conditionalFormatting>
  <conditionalFormatting sqref="AM83 AC83">
    <cfRule type="expression" dxfId="319" priority="2447">
      <formula>$AL$83="☑"</formula>
    </cfRule>
  </conditionalFormatting>
  <conditionalFormatting sqref="AM84 AC84">
    <cfRule type="expression" dxfId="318" priority="2398">
      <formula>$AL$84="☑"</formula>
    </cfRule>
  </conditionalFormatting>
  <conditionalFormatting sqref="AM85 AC85">
    <cfRule type="expression" dxfId="317" priority="2445">
      <formula>$AL$85="☑"</formula>
    </cfRule>
  </conditionalFormatting>
  <conditionalFormatting sqref="AM86 AC86">
    <cfRule type="expression" dxfId="316" priority="2446">
      <formula>$AL$86="☑"</formula>
    </cfRule>
  </conditionalFormatting>
  <conditionalFormatting sqref="AM87 AC87">
    <cfRule type="expression" dxfId="315" priority="2692">
      <formula>$AL$87="☑"</formula>
    </cfRule>
  </conditionalFormatting>
  <conditionalFormatting sqref="AM96">
    <cfRule type="expression" dxfId="314" priority="1145">
      <formula>$J96="☑"</formula>
    </cfRule>
  </conditionalFormatting>
  <conditionalFormatting sqref="AM117">
    <cfRule type="expression" dxfId="313" priority="1026">
      <formula>$AL$117="☑"</formula>
    </cfRule>
  </conditionalFormatting>
  <conditionalFormatting sqref="AM118">
    <cfRule type="expression" dxfId="312" priority="1179">
      <formula>$AL$118="☑"</formula>
    </cfRule>
  </conditionalFormatting>
  <conditionalFormatting sqref="AM119">
    <cfRule type="expression" dxfId="311" priority="965">
      <formula>$AL$119="☑"</formula>
    </cfRule>
  </conditionalFormatting>
  <conditionalFormatting sqref="AM150">
    <cfRule type="expression" priority="850">
      <formula>$AN$146="☑"</formula>
    </cfRule>
    <cfRule type="expression" dxfId="310" priority="977">
      <formula>$AL$150="☑"</formula>
    </cfRule>
  </conditionalFormatting>
  <conditionalFormatting sqref="AM151">
    <cfRule type="expression" dxfId="309" priority="976">
      <formula>$AL$151="☑"</formula>
    </cfRule>
  </conditionalFormatting>
  <conditionalFormatting sqref="AM167">
    <cfRule type="expression" dxfId="308" priority="1168">
      <formula>$AL$167="☑"</formula>
    </cfRule>
  </conditionalFormatting>
  <conditionalFormatting sqref="AM168">
    <cfRule type="expression" dxfId="307" priority="1167">
      <formula>$AL$168="☑"</formula>
    </cfRule>
  </conditionalFormatting>
  <conditionalFormatting sqref="AM169">
    <cfRule type="expression" dxfId="306" priority="1166">
      <formula>$AL$169="☑"</formula>
    </cfRule>
  </conditionalFormatting>
  <conditionalFormatting sqref="AM170">
    <cfRule type="expression" dxfId="305" priority="1165">
      <formula>$AL$170="☑"</formula>
    </cfRule>
  </conditionalFormatting>
  <conditionalFormatting sqref="AM171">
    <cfRule type="expression" dxfId="304" priority="1164">
      <formula>$AL$171="☑"</formula>
    </cfRule>
  </conditionalFormatting>
  <conditionalFormatting sqref="AM174">
    <cfRule type="expression" dxfId="303" priority="1032">
      <formula>$AL$174="☑"</formula>
    </cfRule>
  </conditionalFormatting>
  <conditionalFormatting sqref="AM175">
    <cfRule type="expression" dxfId="302" priority="1031">
      <formula>$AL$175="☑"</formula>
    </cfRule>
  </conditionalFormatting>
  <conditionalFormatting sqref="AM176">
    <cfRule type="expression" dxfId="301" priority="1025">
      <formula>$AL$176="☑"</formula>
    </cfRule>
  </conditionalFormatting>
  <conditionalFormatting sqref="AM193">
    <cfRule type="expression" dxfId="300" priority="1349">
      <formula>$AL$193="☑"</formula>
    </cfRule>
  </conditionalFormatting>
  <conditionalFormatting sqref="AM194">
    <cfRule type="expression" dxfId="299" priority="1033">
      <formula>$AL$194="☑"</formula>
    </cfRule>
  </conditionalFormatting>
  <conditionalFormatting sqref="AM195">
    <cfRule type="expression" dxfId="298" priority="1068">
      <formula>$AL$195="☑"</formula>
    </cfRule>
  </conditionalFormatting>
  <conditionalFormatting sqref="AM199">
    <cfRule type="expression" dxfId="297" priority="1351">
      <formula>$A198="☑"</formula>
    </cfRule>
  </conditionalFormatting>
  <conditionalFormatting sqref="AM211">
    <cfRule type="expression" dxfId="296" priority="1193">
      <formula>$AL$211="☑"</formula>
    </cfRule>
  </conditionalFormatting>
  <conditionalFormatting sqref="AM212">
    <cfRule type="expression" dxfId="295" priority="1192">
      <formula>$AL$212="☑"</formula>
    </cfRule>
  </conditionalFormatting>
  <conditionalFormatting sqref="AM213">
    <cfRule type="expression" dxfId="294" priority="1191">
      <formula>$AL$213="☑"</formula>
    </cfRule>
  </conditionalFormatting>
  <conditionalFormatting sqref="AM214">
    <cfRule type="expression" dxfId="293" priority="1190">
      <formula>$AL$214="☑"</formula>
    </cfRule>
  </conditionalFormatting>
  <conditionalFormatting sqref="AM215">
    <cfRule type="expression" dxfId="292" priority="1189">
      <formula>$AL$215="☑"</formula>
    </cfRule>
  </conditionalFormatting>
  <conditionalFormatting sqref="AM231">
    <cfRule type="expression" dxfId="291" priority="1201">
      <formula>$AL$231="☑"</formula>
    </cfRule>
  </conditionalFormatting>
  <conditionalFormatting sqref="AM232">
    <cfRule type="expression" dxfId="290" priority="1200">
      <formula>$AL$232="☑"</formula>
    </cfRule>
  </conditionalFormatting>
  <conditionalFormatting sqref="AM233">
    <cfRule type="expression" dxfId="289" priority="1199">
      <formula>$AL$233="☑"</formula>
    </cfRule>
  </conditionalFormatting>
  <conditionalFormatting sqref="AM234">
    <cfRule type="expression" dxfId="288" priority="1198">
      <formula>$AL$234="☑"</formula>
    </cfRule>
  </conditionalFormatting>
  <conditionalFormatting sqref="AM235">
    <cfRule type="expression" dxfId="287" priority="1197">
      <formula>$AL$235="☑"</formula>
    </cfRule>
  </conditionalFormatting>
  <conditionalFormatting sqref="AM251">
    <cfRule type="expression" dxfId="286" priority="1017">
      <formula>$AL$251="☑"</formula>
    </cfRule>
  </conditionalFormatting>
  <conditionalFormatting sqref="AM252">
    <cfRule type="expression" dxfId="285" priority="1016">
      <formula>$AL$252="☑"</formula>
    </cfRule>
  </conditionalFormatting>
  <conditionalFormatting sqref="AM253">
    <cfRule type="expression" dxfId="284" priority="1093">
      <formula>$AL$253="☑"</formula>
    </cfRule>
  </conditionalFormatting>
  <conditionalFormatting sqref="AM256">
    <cfRule type="expression" dxfId="283" priority="1209">
      <formula>$AL$256="☑"</formula>
    </cfRule>
  </conditionalFormatting>
  <conditionalFormatting sqref="AM257">
    <cfRule type="expression" dxfId="282" priority="1208">
      <formula>$AL$257="☑"</formula>
    </cfRule>
  </conditionalFormatting>
  <conditionalFormatting sqref="AM258">
    <cfRule type="expression" dxfId="281" priority="1207">
      <formula>$AL$258="☑"</formula>
    </cfRule>
  </conditionalFormatting>
  <conditionalFormatting sqref="AM274">
    <cfRule type="expression" dxfId="280" priority="1217">
      <formula>$AL$274="☑"</formula>
    </cfRule>
  </conditionalFormatting>
  <conditionalFormatting sqref="AM275">
    <cfRule type="expression" dxfId="279" priority="1218">
      <formula>$AL$275="☑"</formula>
    </cfRule>
  </conditionalFormatting>
  <conditionalFormatting sqref="AM276">
    <cfRule type="expression" dxfId="278" priority="1220">
      <formula>$AL$276="☑"</formula>
    </cfRule>
  </conditionalFormatting>
  <conditionalFormatting sqref="AM277">
    <cfRule type="expression" dxfId="277" priority="1219">
      <formula>$AL$277="☑"</formula>
    </cfRule>
  </conditionalFormatting>
  <conditionalFormatting sqref="AM278">
    <cfRule type="expression" dxfId="276" priority="1216">
      <formula>$AL$278="☑"</formula>
    </cfRule>
  </conditionalFormatting>
  <conditionalFormatting sqref="AM294">
    <cfRule type="expression" dxfId="275" priority="1224">
      <formula>$AL$294="☑"</formula>
    </cfRule>
  </conditionalFormatting>
  <conditionalFormatting sqref="AM295">
    <cfRule type="expression" dxfId="274" priority="1227">
      <formula>$AL$295="☑"</formula>
    </cfRule>
  </conditionalFormatting>
  <conditionalFormatting sqref="AM296">
    <cfRule type="expression" dxfId="273" priority="1226">
      <formula>$AL$296="☑"</formula>
    </cfRule>
  </conditionalFormatting>
  <conditionalFormatting sqref="AM297">
    <cfRule type="expression" dxfId="272" priority="1228">
      <formula>$AL$297="☑"</formula>
    </cfRule>
  </conditionalFormatting>
  <conditionalFormatting sqref="AM301">
    <cfRule type="expression" dxfId="271" priority="1347">
      <formula>$J302="☑"</formula>
    </cfRule>
  </conditionalFormatting>
  <conditionalFormatting sqref="AM314">
    <cfRule type="expression" dxfId="270" priority="1053">
      <formula>AND($AK$312="☑",$AL$314="☑")</formula>
    </cfRule>
  </conditionalFormatting>
  <conditionalFormatting sqref="AM315">
    <cfRule type="expression" dxfId="269" priority="1051">
      <formula>AND($AK$312="☑",$AL$315="□")</formula>
    </cfRule>
    <cfRule type="expression" dxfId="268" priority="1052">
      <formula>AND($AK$312="☑",$AL$315="☑")</formula>
    </cfRule>
  </conditionalFormatting>
  <conditionalFormatting sqref="AM333">
    <cfRule type="expression" dxfId="267" priority="1256">
      <formula>$AL$333="☑"</formula>
    </cfRule>
  </conditionalFormatting>
  <conditionalFormatting sqref="AM334">
    <cfRule type="expression" dxfId="266" priority="1099">
      <formula>$AL$334="☑"</formula>
    </cfRule>
  </conditionalFormatting>
  <conditionalFormatting sqref="AM335">
    <cfRule type="expression" dxfId="265" priority="1255">
      <formula>$AL$335="☑"</formula>
    </cfRule>
  </conditionalFormatting>
  <conditionalFormatting sqref="AM336">
    <cfRule type="expression" dxfId="264" priority="1254">
      <formula>$AL$336="☑"</formula>
    </cfRule>
  </conditionalFormatting>
  <conditionalFormatting sqref="AM337">
    <cfRule type="expression" dxfId="263" priority="1253">
      <formula>$AL$337="☑"</formula>
    </cfRule>
  </conditionalFormatting>
  <conditionalFormatting sqref="AM338">
    <cfRule type="expression" dxfId="262" priority="1030">
      <formula>$AL$338="☑"</formula>
    </cfRule>
  </conditionalFormatting>
  <conditionalFormatting sqref="AM355">
    <cfRule type="expression" dxfId="261" priority="1239">
      <formula>$AL$355="☑"</formula>
    </cfRule>
  </conditionalFormatting>
  <conditionalFormatting sqref="AM356">
    <cfRule type="expression" dxfId="260" priority="1010">
      <formula>$AL$356="☑"</formula>
    </cfRule>
  </conditionalFormatting>
  <conditionalFormatting sqref="AM357">
    <cfRule type="expression" dxfId="259" priority="1100">
      <formula>$AL$357="☑"</formula>
    </cfRule>
  </conditionalFormatting>
  <conditionalFormatting sqref="AM360">
    <cfRule type="expression" dxfId="258" priority="1238">
      <formula>$AL$360="☑"</formula>
    </cfRule>
  </conditionalFormatting>
  <conditionalFormatting sqref="AM361">
    <cfRule type="expression" dxfId="257" priority="1237">
      <formula>$AL$361="☑"</formula>
    </cfRule>
  </conditionalFormatting>
  <conditionalFormatting sqref="AM362">
    <cfRule type="expression" dxfId="256" priority="1236">
      <formula>$AL$362="☑"</formula>
    </cfRule>
  </conditionalFormatting>
  <conditionalFormatting sqref="AM365">
    <cfRule type="expression" dxfId="255" priority="1232">
      <formula>$AL$365="☑"</formula>
    </cfRule>
  </conditionalFormatting>
  <conditionalFormatting sqref="AM366">
    <cfRule type="expression" dxfId="254" priority="1233">
      <formula>$AL$366="☑"</formula>
    </cfRule>
  </conditionalFormatting>
  <conditionalFormatting sqref="AM367">
    <cfRule type="expression" dxfId="253" priority="1231">
      <formula>$AL$367="☑"</formula>
    </cfRule>
  </conditionalFormatting>
  <conditionalFormatting sqref="AM35:AN35">
    <cfRule type="expression" dxfId="252" priority="725">
      <formula>$J35="☑"</formula>
    </cfRule>
  </conditionalFormatting>
  <conditionalFormatting sqref="AM109:AN109">
    <cfRule type="expression" dxfId="251" priority="622">
      <formula>$J109="☑"</formula>
    </cfRule>
  </conditionalFormatting>
  <conditionalFormatting sqref="AM110:AN110">
    <cfRule type="expression" dxfId="250" priority="1339">
      <formula>$AA108="☑"</formula>
    </cfRule>
  </conditionalFormatting>
  <conditionalFormatting sqref="AM120:AN120">
    <cfRule type="expression" dxfId="249" priority="1177">
      <formula>$V120="☑"</formula>
    </cfRule>
  </conditionalFormatting>
  <conditionalFormatting sqref="AM140:AN143">
    <cfRule type="expression" dxfId="248" priority="997">
      <formula>$J140="☑"</formula>
    </cfRule>
  </conditionalFormatting>
  <conditionalFormatting sqref="AM152:AN152">
    <cfRule type="expression" dxfId="247" priority="2290">
      <formula>$V152="☑"</formula>
    </cfRule>
  </conditionalFormatting>
  <conditionalFormatting sqref="AM156:AN159">
    <cfRule type="expression" dxfId="246" priority="985">
      <formula>$J156="☑"</formula>
    </cfRule>
  </conditionalFormatting>
  <conditionalFormatting sqref="AM177:AN177">
    <cfRule type="expression" dxfId="245" priority="1183">
      <formula>$V177="☑"</formula>
    </cfRule>
  </conditionalFormatting>
  <conditionalFormatting sqref="AM181:AN184">
    <cfRule type="expression" dxfId="244" priority="1333">
      <formula>$J181="☑"</formula>
    </cfRule>
  </conditionalFormatting>
  <conditionalFormatting sqref="AM196:AN196">
    <cfRule type="expression" dxfId="243" priority="1327">
      <formula>$V196="☑"</formula>
    </cfRule>
  </conditionalFormatting>
  <conditionalFormatting sqref="AM200:AN203">
    <cfRule type="expression" dxfId="242" priority="1325">
      <formula>$J200="☑"</formula>
    </cfRule>
  </conditionalFormatting>
  <conditionalFormatting sqref="AM216:AN216">
    <cfRule type="expression" dxfId="241" priority="1319">
      <formula>$V216="☑"</formula>
    </cfRule>
  </conditionalFormatting>
  <conditionalFormatting sqref="AM220:AN223">
    <cfRule type="expression" dxfId="240" priority="1317">
      <formula>$J220="☑"</formula>
    </cfRule>
  </conditionalFormatting>
  <conditionalFormatting sqref="AM236:AN236">
    <cfRule type="expression" dxfId="239" priority="1310">
      <formula>$V236="☑"</formula>
    </cfRule>
  </conditionalFormatting>
  <conditionalFormatting sqref="AM240:AN243">
    <cfRule type="expression" dxfId="238" priority="1308">
      <formula>$J240="☑"</formula>
    </cfRule>
  </conditionalFormatting>
  <conditionalFormatting sqref="AM259:AN259">
    <cfRule type="expression" dxfId="237" priority="1301">
      <formula>$V259="☑"</formula>
    </cfRule>
  </conditionalFormatting>
  <conditionalFormatting sqref="AM279:AN279">
    <cfRule type="expression" dxfId="236" priority="1293">
      <formula>$V279="☑"</formula>
    </cfRule>
  </conditionalFormatting>
  <conditionalFormatting sqref="AM298:AN298">
    <cfRule type="expression" dxfId="235" priority="1283">
      <formula>$V298="☑"</formula>
    </cfRule>
  </conditionalFormatting>
  <conditionalFormatting sqref="AM318:AN318">
    <cfRule type="expression" dxfId="234" priority="1275">
      <formula>$V318="☑"</formula>
    </cfRule>
  </conditionalFormatting>
  <conditionalFormatting sqref="AM322:AN325">
    <cfRule type="expression" dxfId="233" priority="1272">
      <formula>$J322="☑"</formula>
    </cfRule>
  </conditionalFormatting>
  <conditionalFormatting sqref="AM340:AN340">
    <cfRule type="expression" dxfId="232" priority="1265">
      <formula>$V340="☑"</formula>
    </cfRule>
  </conditionalFormatting>
  <conditionalFormatting sqref="AM344:AN347">
    <cfRule type="expression" dxfId="231" priority="1263">
      <formula>$J344="☑"</formula>
    </cfRule>
  </conditionalFormatting>
  <conditionalFormatting sqref="AM368:AN368">
    <cfRule type="expression" dxfId="230" priority="1248">
      <formula>$V368="☑"</formula>
    </cfRule>
  </conditionalFormatting>
  <conditionalFormatting sqref="AM372:AN375">
    <cfRule type="expression" dxfId="229" priority="1246">
      <formula>$J372="☑"</formula>
    </cfRule>
  </conditionalFormatting>
  <conditionalFormatting sqref="AN52">
    <cfRule type="expression" dxfId="228" priority="900">
      <formula>$AN$52="☑"</formula>
    </cfRule>
  </conditionalFormatting>
  <conditionalFormatting sqref="AN73">
    <cfRule type="expression" dxfId="227" priority="892">
      <formula>$AN$73="☑"</formula>
    </cfRule>
  </conditionalFormatting>
  <conditionalFormatting sqref="AN78:AN79">
    <cfRule type="expression" dxfId="226" priority="2395">
      <formula>$AA78="☑"</formula>
    </cfRule>
  </conditionalFormatting>
  <conditionalFormatting sqref="AN83:AN86">
    <cfRule type="expression" dxfId="225" priority="1064">
      <formula>$AA83="☑"</formula>
    </cfRule>
  </conditionalFormatting>
  <conditionalFormatting sqref="AN112">
    <cfRule type="expression" dxfId="224" priority="888">
      <formula>$AN$73="☑"</formula>
    </cfRule>
  </conditionalFormatting>
  <conditionalFormatting sqref="AN130">
    <cfRule type="expression" dxfId="223" priority="872">
      <formula>$AN$73="☑"</formula>
    </cfRule>
  </conditionalFormatting>
  <conditionalFormatting sqref="AN146">
    <cfRule type="expression" dxfId="222" priority="862">
      <formula>$AN$73="☑"</formula>
    </cfRule>
  </conditionalFormatting>
  <conditionalFormatting sqref="AN162">
    <cfRule type="expression" dxfId="221" priority="853">
      <formula>$AN$73="☑"</formula>
    </cfRule>
  </conditionalFormatting>
  <conditionalFormatting sqref="AN187">
    <cfRule type="expression" dxfId="220" priority="846">
      <formula>$AN$73="☑"</formula>
    </cfRule>
  </conditionalFormatting>
  <conditionalFormatting sqref="AN206">
    <cfRule type="expression" dxfId="219" priority="836">
      <formula>$AN$73="☑"</formula>
    </cfRule>
  </conditionalFormatting>
  <conditionalFormatting sqref="AN226">
    <cfRule type="expression" dxfId="218" priority="826">
      <formula>$AN$73="☑"</formula>
    </cfRule>
  </conditionalFormatting>
  <conditionalFormatting sqref="AN246">
    <cfRule type="expression" dxfId="217" priority="815">
      <formula>$AN$73="☑"</formula>
    </cfRule>
  </conditionalFormatting>
  <conditionalFormatting sqref="AN269">
    <cfRule type="expression" dxfId="216" priority="805">
      <formula>$AN$73="☑"</formula>
    </cfRule>
  </conditionalFormatting>
  <conditionalFormatting sqref="AN289">
    <cfRule type="expression" dxfId="215" priority="797">
      <formula>$AN$73="☑"</formula>
    </cfRule>
  </conditionalFormatting>
  <conditionalFormatting sqref="AN302 AM303:AN305 AK184">
    <cfRule type="expression" dxfId="214" priority="1329">
      <formula>$J184="☑"</formula>
    </cfRule>
  </conditionalFormatting>
  <conditionalFormatting sqref="AN308">
    <cfRule type="expression" dxfId="213" priority="793">
      <formula>$AN$73="☑"</formula>
    </cfRule>
  </conditionalFormatting>
  <conditionalFormatting sqref="AN328">
    <cfRule type="expression" dxfId="212" priority="782">
      <formula>$AN$73="☑"</formula>
    </cfRule>
  </conditionalFormatting>
  <conditionalFormatting sqref="AN350">
    <cfRule type="expression" dxfId="211" priority="773">
      <formula>$AN$73="☑"</formula>
    </cfRule>
  </conditionalFormatting>
  <conditionalFormatting sqref="AN134:AO135">
    <cfRule type="expression" dxfId="210" priority="987">
      <formula>$AK$133="☑"</formula>
    </cfRule>
  </conditionalFormatting>
  <conditionalFormatting sqref="AO52">
    <cfRule type="expression" dxfId="209" priority="899">
      <formula>$AN$52="☑"</formula>
    </cfRule>
  </conditionalFormatting>
  <conditionalFormatting sqref="AO73">
    <cfRule type="expression" dxfId="208" priority="891">
      <formula>$AN$73="☑"</formula>
    </cfRule>
  </conditionalFormatting>
  <conditionalFormatting sqref="AO80">
    <cfRule type="expression" dxfId="207" priority="1065">
      <formula>$AL$80="☑"</formula>
    </cfRule>
  </conditionalFormatting>
  <conditionalFormatting sqref="AO112">
    <cfRule type="expression" dxfId="206" priority="887">
      <formula>$AN$112="☑"</formula>
    </cfRule>
  </conditionalFormatting>
  <conditionalFormatting sqref="AO130">
    <cfRule type="expression" dxfId="205" priority="871">
      <formula>$AN$130="☑"</formula>
    </cfRule>
  </conditionalFormatting>
  <conditionalFormatting sqref="AO146">
    <cfRule type="expression" dxfId="204" priority="861">
      <formula>$AN$146="☑"</formula>
    </cfRule>
  </conditionalFormatting>
  <conditionalFormatting sqref="AO162">
    <cfRule type="expression" dxfId="203" priority="852">
      <formula>$AN$162="☑"</formula>
    </cfRule>
  </conditionalFormatting>
  <conditionalFormatting sqref="AO187">
    <cfRule type="expression" dxfId="202" priority="845">
      <formula>$AN$187="☑"</formula>
    </cfRule>
  </conditionalFormatting>
  <conditionalFormatting sqref="AO206">
    <cfRule type="expression" dxfId="201" priority="835">
      <formula>$AN$206="☑"</formula>
    </cfRule>
  </conditionalFormatting>
  <conditionalFormatting sqref="AO226">
    <cfRule type="expression" dxfId="200" priority="825">
      <formula>$AN$226="☑"</formula>
    </cfRule>
  </conditionalFormatting>
  <conditionalFormatting sqref="AO235">
    <cfRule type="expression" dxfId="199" priority="1196">
      <formula>$AL$235="☑"</formula>
    </cfRule>
  </conditionalFormatting>
  <conditionalFormatting sqref="AO246">
    <cfRule type="expression" dxfId="198" priority="814">
      <formula>$AN$246="☑"</formula>
    </cfRule>
  </conditionalFormatting>
  <conditionalFormatting sqref="AO269">
    <cfRule type="expression" dxfId="197" priority="804">
      <formula>$AN$269="☑"</formula>
    </cfRule>
  </conditionalFormatting>
  <conditionalFormatting sqref="AO289">
    <cfRule type="expression" dxfId="196" priority="796">
      <formula>$AN$289="☑"</formula>
    </cfRule>
  </conditionalFormatting>
  <conditionalFormatting sqref="AO308">
    <cfRule type="expression" dxfId="195" priority="792">
      <formula>$AN$308="☑"</formula>
    </cfRule>
  </conditionalFormatting>
  <conditionalFormatting sqref="AO328">
    <cfRule type="expression" dxfId="194" priority="781">
      <formula>$AN$328="☑"</formula>
    </cfRule>
  </conditionalFormatting>
  <conditionalFormatting sqref="AO350">
    <cfRule type="expression" dxfId="193" priority="772">
      <formula>$AN$350="☑"</formula>
    </cfRule>
  </conditionalFormatting>
  <conditionalFormatting sqref="AO62:AP62">
    <cfRule type="expression" dxfId="192" priority="1161">
      <formula>$AL$62="☑"</formula>
    </cfRule>
  </conditionalFormatting>
  <conditionalFormatting sqref="AO87:AP87">
    <cfRule type="expression" dxfId="191" priority="1058">
      <formula>$AL$87="☑"</formula>
    </cfRule>
  </conditionalFormatting>
  <conditionalFormatting sqref="AO119:AP119">
    <cfRule type="expression" dxfId="190" priority="964">
      <formula>$AL$119="☑"</formula>
    </cfRule>
  </conditionalFormatting>
  <conditionalFormatting sqref="AO171:AP171">
    <cfRule type="expression" dxfId="189" priority="1163">
      <formula>$AL$171="☑"</formula>
    </cfRule>
  </conditionalFormatting>
  <conditionalFormatting sqref="AO176:AP176">
    <cfRule type="expression" dxfId="188" priority="1348">
      <formula>$AL$176="☑"</formula>
    </cfRule>
  </conditionalFormatting>
  <conditionalFormatting sqref="AO195:AP195">
    <cfRule type="expression" dxfId="187" priority="1042">
      <formula>$AL$195="☑"</formula>
    </cfRule>
  </conditionalFormatting>
  <conditionalFormatting sqref="AO215:AP215">
    <cfRule type="expression" dxfId="186" priority="1188">
      <formula>$AL$215="☑"</formula>
    </cfRule>
  </conditionalFormatting>
  <conditionalFormatting sqref="AO253:AP253">
    <cfRule type="expression" dxfId="185" priority="1094">
      <formula>$AL$253="☑"</formula>
    </cfRule>
  </conditionalFormatting>
  <conditionalFormatting sqref="AO258:AP258">
    <cfRule type="expression" dxfId="184" priority="1345">
      <formula>$AL$258="☑"</formula>
    </cfRule>
  </conditionalFormatting>
  <conditionalFormatting sqref="AO278:AP278">
    <cfRule type="expression" dxfId="183" priority="1221">
      <formula>$AL$278="☑"</formula>
    </cfRule>
  </conditionalFormatting>
  <conditionalFormatting sqref="AO297:AP297">
    <cfRule type="expression" dxfId="182" priority="1229">
      <formula>$AL$297="☑"</formula>
    </cfRule>
  </conditionalFormatting>
  <conditionalFormatting sqref="AO338:AP338">
    <cfRule type="expression" dxfId="181" priority="1011">
      <formula>$AL$338="☑"</formula>
    </cfRule>
  </conditionalFormatting>
  <conditionalFormatting sqref="AO367:AP367">
    <cfRule type="expression" dxfId="180" priority="1234">
      <formula>$AL$367="☑"</formula>
    </cfRule>
  </conditionalFormatting>
  <conditionalFormatting sqref="AP67">
    <cfRule type="expression" dxfId="179" priority="1146">
      <formula>$AK$67="☑"</formula>
    </cfRule>
  </conditionalFormatting>
  <conditionalFormatting sqref="AP91">
    <cfRule type="expression" dxfId="178" priority="34" stopIfTrue="1">
      <formula>$J$53="☑"</formula>
    </cfRule>
    <cfRule type="expression" dxfId="177" priority="35" stopIfTrue="1">
      <formula>$J$55="□"</formula>
    </cfRule>
    <cfRule type="expression" dxfId="176" priority="36" stopIfTrue="1">
      <formula>$J$53="☑"</formula>
    </cfRule>
    <cfRule type="expression" dxfId="175" priority="37" stopIfTrue="1">
      <formula>$J$55="□"</formula>
    </cfRule>
    <cfRule type="expression" dxfId="174" priority="38" stopIfTrue="1">
      <formula>$J$53="☑"</formula>
    </cfRule>
    <cfRule type="expression" dxfId="173" priority="39" stopIfTrue="1">
      <formula>$J$55="□"</formula>
    </cfRule>
    <cfRule type="expression" dxfId="172" priority="40" stopIfTrue="1">
      <formula>$J$53="☑"</formula>
    </cfRule>
    <cfRule type="expression" dxfId="171" priority="41" stopIfTrue="1">
      <formula>$J$55="□"</formula>
    </cfRule>
    <cfRule type="expression" dxfId="170" priority="42" stopIfTrue="1">
      <formula>$J$53="☑"</formula>
    </cfRule>
    <cfRule type="expression" dxfId="169" priority="43" stopIfTrue="1">
      <formula>$J$55="□"</formula>
    </cfRule>
    <cfRule type="expression" dxfId="168" priority="44" stopIfTrue="1">
      <formula>$J$53="☑"</formula>
    </cfRule>
    <cfRule type="expression" dxfId="167" priority="45" stopIfTrue="1">
      <formula>$J$55="□"</formula>
    </cfRule>
    <cfRule type="expression" dxfId="166" priority="46" stopIfTrue="1">
      <formula>$J$53="☑"</formula>
    </cfRule>
    <cfRule type="expression" dxfId="165" priority="47" stopIfTrue="1">
      <formula>$J$55="□"</formula>
    </cfRule>
    <cfRule type="expression" dxfId="164" priority="48" stopIfTrue="1">
      <formula>$J$53="☑"</formula>
    </cfRule>
    <cfRule type="expression" dxfId="163" priority="49" stopIfTrue="1">
      <formula>$J$55="□"</formula>
    </cfRule>
    <cfRule type="expression" dxfId="162" priority="50" stopIfTrue="1">
      <formula>$J$53="☑"</formula>
    </cfRule>
    <cfRule type="expression" dxfId="161" priority="51" stopIfTrue="1">
      <formula>$J$55="□"</formula>
    </cfRule>
    <cfRule type="expression" dxfId="160" priority="52" stopIfTrue="1">
      <formula>$J$53="☑"</formula>
    </cfRule>
    <cfRule type="expression" dxfId="159" priority="53" stopIfTrue="1">
      <formula>$J$55="□"</formula>
    </cfRule>
    <cfRule type="expression" dxfId="158" priority="54" stopIfTrue="1">
      <formula>$J$53="☑"</formula>
    </cfRule>
    <cfRule type="expression" dxfId="157" priority="55" stopIfTrue="1">
      <formula>$J$55="□"</formula>
    </cfRule>
    <cfRule type="expression" dxfId="156" priority="306" stopIfTrue="1">
      <formula>$J$53="☑"</formula>
    </cfRule>
    <cfRule type="expression" dxfId="155" priority="307" stopIfTrue="1">
      <formula>$J$55="□"</formula>
    </cfRule>
    <cfRule type="expression" dxfId="154" priority="459" stopIfTrue="1">
      <formula>$J$53="☑"</formula>
    </cfRule>
    <cfRule type="expression" dxfId="153" priority="460" stopIfTrue="1">
      <formula>$J$55="□"</formula>
    </cfRule>
  </conditionalFormatting>
  <conditionalFormatting sqref="AP92">
    <cfRule type="expression" dxfId="152" priority="1131">
      <formula>$AK$92="☑"</formula>
    </cfRule>
  </conditionalFormatting>
  <conditionalFormatting sqref="AP109">
    <cfRule type="expression" dxfId="151" priority="623">
      <formula>$AK$35=1</formula>
    </cfRule>
  </conditionalFormatting>
  <conditionalFormatting sqref="AP124">
    <cfRule type="expression" dxfId="150" priority="1027">
      <formula>$AK$124="☑"</formula>
    </cfRule>
  </conditionalFormatting>
  <conditionalFormatting sqref="AP127">
    <cfRule type="expression" dxfId="149" priority="1003">
      <formula>$AK$35=1</formula>
    </cfRule>
  </conditionalFormatting>
  <conditionalFormatting sqref="AP140">
    <cfRule type="expression" dxfId="148" priority="988">
      <formula>$AK$140="☑"</formula>
    </cfRule>
  </conditionalFormatting>
  <conditionalFormatting sqref="AP142:AP143">
    <cfRule type="expression" dxfId="147" priority="996">
      <formula>$AK$35=1</formula>
    </cfRule>
  </conditionalFormatting>
  <conditionalFormatting sqref="AP156">
    <cfRule type="expression" dxfId="146" priority="967">
      <formula>$AK$156="☑"</formula>
    </cfRule>
  </conditionalFormatting>
  <conditionalFormatting sqref="AP158:AP159">
    <cfRule type="expression" dxfId="145" priority="982">
      <formula>$AK$35=1</formula>
    </cfRule>
  </conditionalFormatting>
  <conditionalFormatting sqref="AP181">
    <cfRule type="expression" dxfId="144" priority="1024">
      <formula>$AK$181="☑"</formula>
    </cfRule>
  </conditionalFormatting>
  <conditionalFormatting sqref="AP183">
    <cfRule type="expression" dxfId="143" priority="1334">
      <formula>$AK$35=1</formula>
    </cfRule>
  </conditionalFormatting>
  <conditionalFormatting sqref="AP193">
    <cfRule type="expression" dxfId="142" priority="1182">
      <formula>$AL$193="☑"</formula>
    </cfRule>
  </conditionalFormatting>
  <conditionalFormatting sqref="AP200">
    <cfRule type="expression" dxfId="141" priority="1069">
      <formula>$AK$200="☑"</formula>
    </cfRule>
  </conditionalFormatting>
  <conditionalFormatting sqref="AP202">
    <cfRule type="expression" dxfId="140" priority="1326">
      <formula>$AK$35=1</formula>
    </cfRule>
  </conditionalFormatting>
  <conditionalFormatting sqref="AP220">
    <cfRule type="expression" dxfId="139" priority="1072">
      <formula>$AK$220="☑"</formula>
    </cfRule>
  </conditionalFormatting>
  <conditionalFormatting sqref="AP222">
    <cfRule type="expression" dxfId="138" priority="1318">
      <formula>$AK$35=1</formula>
    </cfRule>
  </conditionalFormatting>
  <conditionalFormatting sqref="AP240">
    <cfRule type="expression" dxfId="137" priority="1077">
      <formula>$AK$240="☑"</formula>
    </cfRule>
  </conditionalFormatting>
  <conditionalFormatting sqref="AP242">
    <cfRule type="expression" dxfId="136" priority="1309">
      <formula>$AK$35=1</formula>
    </cfRule>
  </conditionalFormatting>
  <conditionalFormatting sqref="AP263">
    <cfRule type="expression" dxfId="135" priority="1084">
      <formula>$AK$263="☑"</formula>
    </cfRule>
  </conditionalFormatting>
  <conditionalFormatting sqref="AP265">
    <cfRule type="expression" dxfId="134" priority="1300">
      <formula>$AK$35=1</formula>
    </cfRule>
  </conditionalFormatting>
  <conditionalFormatting sqref="AP282">
    <cfRule type="expression" dxfId="133" priority="220" stopIfTrue="1">
      <formula>$J$53="☑"</formula>
    </cfRule>
    <cfRule type="expression" dxfId="132" priority="221" stopIfTrue="1">
      <formula>$J$55="□"</formula>
    </cfRule>
    <cfRule type="expression" dxfId="131" priority="222" stopIfTrue="1">
      <formula>$J$53="☑"</formula>
    </cfRule>
    <cfRule type="expression" dxfId="130" priority="223" stopIfTrue="1">
      <formula>$J$55="□"</formula>
    </cfRule>
    <cfRule type="expression" dxfId="129" priority="224" stopIfTrue="1">
      <formula>$J$53="☑"</formula>
    </cfRule>
    <cfRule type="expression" dxfId="128" priority="225" stopIfTrue="1">
      <formula>$J$55="□"</formula>
    </cfRule>
    <cfRule type="expression" dxfId="127" priority="226" stopIfTrue="1">
      <formula>$J$53="☑"</formula>
    </cfRule>
    <cfRule type="expression" dxfId="126" priority="227" stopIfTrue="1">
      <formula>$J$55="□"</formula>
    </cfRule>
    <cfRule type="expression" dxfId="125" priority="276" stopIfTrue="1">
      <formula>$J$53="☑"</formula>
    </cfRule>
    <cfRule type="expression" dxfId="124" priority="277" stopIfTrue="1">
      <formula>$J$55="□"</formula>
    </cfRule>
    <cfRule type="expression" dxfId="123" priority="278" stopIfTrue="1">
      <formula>$J$53="☑"</formula>
    </cfRule>
    <cfRule type="expression" dxfId="122" priority="279" stopIfTrue="1">
      <formula>$J$55="□"</formula>
    </cfRule>
    <cfRule type="expression" dxfId="121" priority="441" stopIfTrue="1">
      <formula>$J$53="☑"</formula>
    </cfRule>
    <cfRule type="expression" dxfId="120" priority="442" stopIfTrue="1">
      <formula>$J$55="□"</formula>
    </cfRule>
  </conditionalFormatting>
  <conditionalFormatting sqref="AP283">
    <cfRule type="expression" dxfId="119" priority="1090">
      <formula>$AK$283="☑"</formula>
    </cfRule>
  </conditionalFormatting>
  <conditionalFormatting sqref="AP302">
    <cfRule type="expression" dxfId="118" priority="1222">
      <formula>$AK$302="☑"</formula>
    </cfRule>
  </conditionalFormatting>
  <conditionalFormatting sqref="AP304">
    <cfRule type="expression" dxfId="117" priority="1282">
      <formula>$AK$35=1</formula>
    </cfRule>
  </conditionalFormatting>
  <conditionalFormatting sqref="AP322">
    <cfRule type="expression" dxfId="116" priority="1049">
      <formula>$AK$322="☑"</formula>
    </cfRule>
  </conditionalFormatting>
  <conditionalFormatting sqref="AP324">
    <cfRule type="expression" dxfId="115" priority="1273">
      <formula>$AK$35=1</formula>
    </cfRule>
  </conditionalFormatting>
  <conditionalFormatting sqref="AP344">
    <cfRule type="expression" dxfId="114" priority="1251">
      <formula>$AK$344="☑"</formula>
    </cfRule>
  </conditionalFormatting>
  <conditionalFormatting sqref="AP346">
    <cfRule type="expression" dxfId="113" priority="1264">
      <formula>$AK$35=1</formula>
    </cfRule>
  </conditionalFormatting>
  <conditionalFormatting sqref="AP372">
    <cfRule type="expression" dxfId="112" priority="1235">
      <formula>$AK$372="☑"</formula>
    </cfRule>
  </conditionalFormatting>
  <conditionalFormatting sqref="AP374">
    <cfRule type="expression" dxfId="111" priority="1247">
      <formula>$AK$35=1</formula>
    </cfRule>
  </conditionalFormatting>
  <conditionalFormatting sqref="AP35:AQ35">
    <cfRule type="expression" dxfId="110" priority="727">
      <formula>$AK$35=1</formula>
    </cfRule>
  </conditionalFormatting>
  <conditionalFormatting sqref="AP69:AQ70">
    <cfRule type="expression" dxfId="109" priority="1341">
      <formula>$AK$35=1</formula>
    </cfRule>
  </conditionalFormatting>
  <conditionalFormatting sqref="AP94:AQ95">
    <cfRule type="expression" dxfId="108" priority="2394">
      <formula>$AK$35=1</formula>
    </cfRule>
  </conditionalFormatting>
  <conditionalFormatting sqref="AP126:AQ126">
    <cfRule type="expression" dxfId="107" priority="1175">
      <formula>$AK$35=1</formula>
    </cfRule>
  </conditionalFormatting>
  <conditionalFormatting sqref="AP184:AQ184">
    <cfRule type="expression" dxfId="106" priority="1332">
      <formula>$AK$35=1</formula>
    </cfRule>
  </conditionalFormatting>
  <conditionalFormatting sqref="AP203:AQ203">
    <cfRule type="expression" dxfId="105" priority="1324">
      <formula>$AK$35=1</formula>
    </cfRule>
  </conditionalFormatting>
  <conditionalFormatting sqref="AP223:AQ223">
    <cfRule type="expression" dxfId="104" priority="1316">
      <formula>$AK$35=1</formula>
    </cfRule>
  </conditionalFormatting>
  <conditionalFormatting sqref="AP243:AQ243">
    <cfRule type="expression" dxfId="103" priority="1307">
      <formula>$AK$35=1</formula>
    </cfRule>
  </conditionalFormatting>
  <conditionalFormatting sqref="AP266:AQ266">
    <cfRule type="expression" dxfId="102" priority="1298">
      <formula>$AK$35=1</formula>
    </cfRule>
  </conditionalFormatting>
  <conditionalFormatting sqref="AP286:AQ286">
    <cfRule type="expression" dxfId="101" priority="1289">
      <formula>$AK$35=1</formula>
    </cfRule>
  </conditionalFormatting>
  <conditionalFormatting sqref="AP305:AQ305">
    <cfRule type="expression" dxfId="100" priority="1281">
      <formula>$AK$35=1</formula>
    </cfRule>
  </conditionalFormatting>
  <conditionalFormatting sqref="AP325:AQ325">
    <cfRule type="expression" dxfId="99" priority="1271">
      <formula>$AK$35=1</formula>
    </cfRule>
  </conditionalFormatting>
  <conditionalFormatting sqref="AP347:AQ347">
    <cfRule type="expression" dxfId="98" priority="1262">
      <formula>$AK$35=1</formula>
    </cfRule>
  </conditionalFormatting>
  <conditionalFormatting sqref="AP375:AQ375">
    <cfRule type="expression" dxfId="97" priority="1245">
      <formula>$AK$35=1</formula>
    </cfRule>
  </conditionalFormatting>
  <conditionalFormatting sqref="AQ36">
    <cfRule type="expression" dxfId="96" priority="726">
      <formula>$AK$35=1</formula>
    </cfRule>
  </conditionalFormatting>
  <conditionalFormatting sqref="AQ71">
    <cfRule type="expression" dxfId="95" priority="1336">
      <formula>$AK$35=1</formula>
    </cfRule>
  </conditionalFormatting>
  <conditionalFormatting sqref="AQ96">
    <cfRule type="expression" dxfId="94" priority="1142">
      <formula>$AK$35=1</formula>
    </cfRule>
  </conditionalFormatting>
  <conditionalFormatting sqref="AQ127:AQ128">
    <cfRule type="expression" dxfId="93" priority="1187">
      <formula>$AK$35=1</formula>
    </cfRule>
  </conditionalFormatting>
  <conditionalFormatting sqref="AQ143:AQ144">
    <cfRule type="expression" dxfId="92" priority="999">
      <formula>$AK$35=1</formula>
    </cfRule>
  </conditionalFormatting>
  <conditionalFormatting sqref="AQ159:AQ160">
    <cfRule type="expression" dxfId="91" priority="984">
      <formula>$AK$35=1</formula>
    </cfRule>
  </conditionalFormatting>
  <conditionalFormatting sqref="AQ185">
    <cfRule type="expression" dxfId="90" priority="1335">
      <formula>$AK$35=1</formula>
    </cfRule>
  </conditionalFormatting>
  <conditionalFormatting sqref="AQ204">
    <cfRule type="expression" dxfId="89" priority="1328">
      <formula>$AK$35=1</formula>
    </cfRule>
  </conditionalFormatting>
  <conditionalFormatting sqref="AQ224">
    <cfRule type="expression" dxfId="88" priority="1320">
      <formula>$AK$35=1</formula>
    </cfRule>
  </conditionalFormatting>
  <conditionalFormatting sqref="AQ244">
    <cfRule type="expression" dxfId="87" priority="1312">
      <formula>$AK$35=1</formula>
    </cfRule>
  </conditionalFormatting>
  <conditionalFormatting sqref="AQ267">
    <cfRule type="expression" dxfId="86" priority="1303">
      <formula>$AK$35=1</formula>
    </cfRule>
  </conditionalFormatting>
  <conditionalFormatting sqref="AQ287">
    <cfRule type="expression" dxfId="85" priority="1294">
      <formula>$AK$35=1</formula>
    </cfRule>
  </conditionalFormatting>
  <conditionalFormatting sqref="AQ306">
    <cfRule type="expression" dxfId="84" priority="1285">
      <formula>$AK$35=1</formula>
    </cfRule>
  </conditionalFormatting>
  <conditionalFormatting sqref="AQ326">
    <cfRule type="expression" dxfId="83" priority="1277">
      <formula>$AK$35=1</formula>
    </cfRule>
  </conditionalFormatting>
  <conditionalFormatting sqref="AQ348">
    <cfRule type="expression" dxfId="82" priority="1267">
      <formula>$AK$35=1</formula>
    </cfRule>
  </conditionalFormatting>
  <conditionalFormatting sqref="AQ376">
    <cfRule type="expression" dxfId="81" priority="1250">
      <formula>$AK$35=1</formula>
    </cfRule>
  </conditionalFormatting>
  <conditionalFormatting sqref="AR37">
    <cfRule type="expression" dxfId="80" priority="723">
      <formula>$AK$35=1</formula>
    </cfRule>
  </conditionalFormatting>
  <conditionalFormatting sqref="AR51">
    <cfRule type="expression" dxfId="79" priority="722">
      <formula>$AK$35=1</formula>
    </cfRule>
  </conditionalFormatting>
  <conditionalFormatting sqref="AR97">
    <cfRule type="expression" dxfId="78" priority="1143">
      <formula>$AK$35=1</formula>
    </cfRule>
  </conditionalFormatting>
  <conditionalFormatting sqref="AR111">
    <cfRule type="expression" dxfId="77" priority="537">
      <formula>$AK$35=1</formula>
    </cfRule>
  </conditionalFormatting>
  <conditionalFormatting sqref="AR349:AR350">
    <cfRule type="expression" dxfId="76" priority="1261">
      <formula>$AK$35=1</formula>
    </cfRule>
  </conditionalFormatting>
  <conditionalFormatting sqref="AR377">
    <cfRule type="expression" dxfId="75" priority="1244">
      <formula>$AK$35=1</formula>
    </cfRule>
  </conditionalFormatting>
  <conditionalFormatting sqref="AR379">
    <cfRule type="expression" dxfId="74" priority="543">
      <formula>$AK$35=1</formula>
    </cfRule>
  </conditionalFormatting>
  <conditionalFormatting sqref="AR72:AS74">
    <cfRule type="expression" dxfId="73" priority="933">
      <formula>$AK$35=1</formula>
    </cfRule>
  </conditionalFormatting>
  <conditionalFormatting sqref="AR129:AS130">
    <cfRule type="expression" dxfId="72" priority="931">
      <formula>$AK$35=1</formula>
    </cfRule>
  </conditionalFormatting>
  <conditionalFormatting sqref="AR145:AS147">
    <cfRule type="expression" dxfId="71" priority="922">
      <formula>$AK$35=1</formula>
    </cfRule>
  </conditionalFormatting>
  <conditionalFormatting sqref="AR161:AS161">
    <cfRule type="expression" dxfId="70" priority="921">
      <formula>$AK$35=1</formula>
    </cfRule>
  </conditionalFormatting>
  <conditionalFormatting sqref="AR186:AS187">
    <cfRule type="expression" dxfId="69" priority="930">
      <formula>$AK$35=1</formula>
    </cfRule>
  </conditionalFormatting>
  <conditionalFormatting sqref="AR205:AS206">
    <cfRule type="expression" dxfId="68" priority="929">
      <formula>$AK$35=1</formula>
    </cfRule>
  </conditionalFormatting>
  <conditionalFormatting sqref="AR225:AS226">
    <cfRule type="expression" dxfId="67" priority="928">
      <formula>$AK$35=1</formula>
    </cfRule>
  </conditionalFormatting>
  <conditionalFormatting sqref="AR245:AS246">
    <cfRule type="expression" dxfId="66" priority="927">
      <formula>$AK$35=1</formula>
    </cfRule>
  </conditionalFormatting>
  <conditionalFormatting sqref="AR268:AS269">
    <cfRule type="expression" dxfId="65" priority="926">
      <formula>$AK$35=1</formula>
    </cfRule>
  </conditionalFormatting>
  <conditionalFormatting sqref="AR288:AS289">
    <cfRule type="expression" dxfId="64" priority="925">
      <formula>$AK$35=1</formula>
    </cfRule>
  </conditionalFormatting>
  <conditionalFormatting sqref="AR307:AS308">
    <cfRule type="expression" dxfId="63" priority="924">
      <formula>$AK$35=1</formula>
    </cfRule>
  </conditionalFormatting>
  <conditionalFormatting sqref="AR327:AS328">
    <cfRule type="expression" dxfId="62" priority="923">
      <formula>$AK$35=1</formula>
    </cfRule>
  </conditionalFormatting>
  <conditionalFormatting sqref="AS109">
    <cfRule type="expression" dxfId="61" priority="932">
      <formula>$AK$35=1</formula>
    </cfRule>
  </conditionalFormatting>
  <conditionalFormatting sqref="AT23:AT37">
    <cfRule type="expression" dxfId="60" priority="678">
      <formula>$AT$23=10</formula>
    </cfRule>
  </conditionalFormatting>
  <conditionalFormatting sqref="AT39:AT51">
    <cfRule type="expression" dxfId="59" priority="675">
      <formula>$AT$39&lt;20</formula>
    </cfRule>
  </conditionalFormatting>
  <conditionalFormatting sqref="AT53:AT72">
    <cfRule type="expression" dxfId="58" priority="671">
      <formula>$AT$53=1</formula>
    </cfRule>
  </conditionalFormatting>
  <conditionalFormatting sqref="AT74:AT97">
    <cfRule type="expression" dxfId="57" priority="666">
      <formula>$AT$74=1</formula>
    </cfRule>
  </conditionalFormatting>
  <conditionalFormatting sqref="AT113:AT129">
    <cfRule type="expression" dxfId="56" priority="662">
      <formula>$AT$113=1</formula>
    </cfRule>
  </conditionalFormatting>
  <conditionalFormatting sqref="AT131:AT145">
    <cfRule type="expression" dxfId="55" priority="658">
      <formula>$AT$131=1</formula>
    </cfRule>
  </conditionalFormatting>
  <conditionalFormatting sqref="AT147:AT161">
    <cfRule type="expression" dxfId="54" priority="654">
      <formula>$AT$147=1</formula>
    </cfRule>
  </conditionalFormatting>
  <conditionalFormatting sqref="AT163:AT186">
    <cfRule type="expression" dxfId="53" priority="650">
      <formula>$AT$163=1</formula>
    </cfRule>
  </conditionalFormatting>
  <conditionalFormatting sqref="AT188:AT205">
    <cfRule type="expression" dxfId="52" priority="645">
      <formula>$AT$188=1</formula>
    </cfRule>
  </conditionalFormatting>
  <conditionalFormatting sqref="AT207:AT225">
    <cfRule type="expression" dxfId="51" priority="642">
      <formula>$AT$207=1</formula>
    </cfRule>
  </conditionalFormatting>
  <conditionalFormatting sqref="AT227:AT245">
    <cfRule type="expression" dxfId="50" priority="638">
      <formula>$AT$227=1</formula>
    </cfRule>
  </conditionalFormatting>
  <conditionalFormatting sqref="AT379:AV379">
    <cfRule type="expression" dxfId="49" priority="540">
      <formula>$AK$35=1</formula>
    </cfRule>
  </conditionalFormatting>
  <conditionalFormatting sqref="AU23:AU37">
    <cfRule type="expression" dxfId="48" priority="677">
      <formula>$AU$23=10</formula>
    </cfRule>
  </conditionalFormatting>
  <conditionalFormatting sqref="AU39:AU51">
    <cfRule type="expression" dxfId="47" priority="674">
      <formula>$AU$39&lt;20</formula>
    </cfRule>
  </conditionalFormatting>
  <conditionalFormatting sqref="AU53:AU72">
    <cfRule type="expression" dxfId="46" priority="670">
      <formula>$AU$53=1</formula>
    </cfRule>
  </conditionalFormatting>
  <conditionalFormatting sqref="AU74:AU97">
    <cfRule type="expression" dxfId="45" priority="665">
      <formula>$AU$74=1</formula>
    </cfRule>
  </conditionalFormatting>
  <conditionalFormatting sqref="AU113:AU129">
    <cfRule type="expression" dxfId="44" priority="661">
      <formula>$AU$113=1</formula>
    </cfRule>
  </conditionalFormatting>
  <conditionalFormatting sqref="AU131:AU145">
    <cfRule type="expression" dxfId="43" priority="657">
      <formula>$AU$131=1</formula>
    </cfRule>
  </conditionalFormatting>
  <conditionalFormatting sqref="AU147:AU161">
    <cfRule type="expression" dxfId="42" priority="653">
      <formula>$AU$147=1</formula>
    </cfRule>
  </conditionalFormatting>
  <conditionalFormatting sqref="AU163:AU186">
    <cfRule type="expression" dxfId="41" priority="649">
      <formula>$AU$163=1</formula>
    </cfRule>
  </conditionalFormatting>
  <conditionalFormatting sqref="AU188:AU205">
    <cfRule type="expression" dxfId="40" priority="646">
      <formula>$AU$188=1</formula>
    </cfRule>
  </conditionalFormatting>
  <conditionalFormatting sqref="AU207:AU225">
    <cfRule type="expression" dxfId="39" priority="641">
      <formula>$AU$207=1</formula>
    </cfRule>
  </conditionalFormatting>
  <conditionalFormatting sqref="AU227:AU245">
    <cfRule type="expression" dxfId="38" priority="637">
      <formula>$AU$227=1</formula>
    </cfRule>
  </conditionalFormatting>
  <conditionalFormatting sqref="AV23:AV37">
    <cfRule type="expression" dxfId="37" priority="676">
      <formula>$AV$23&lt;20</formula>
    </cfRule>
    <cfRule type="expression" dxfId="36" priority="679">
      <formula>$AT$23&gt;$AV$23</formula>
    </cfRule>
  </conditionalFormatting>
  <conditionalFormatting sqref="AV39:AV51">
    <cfRule type="expression" dxfId="35" priority="672">
      <formula>$AV$39&lt;20</formula>
    </cfRule>
    <cfRule type="expression" dxfId="34" priority="673">
      <formula>$AT$39&gt;$AV$39</formula>
    </cfRule>
  </conditionalFormatting>
  <conditionalFormatting sqref="AV53:AV72">
    <cfRule type="expression" dxfId="33" priority="667">
      <formula>$AV$53=1</formula>
    </cfRule>
    <cfRule type="expression" dxfId="32" priority="669">
      <formula>$AT$53&gt;$AV$53</formula>
    </cfRule>
  </conditionalFormatting>
  <conditionalFormatting sqref="AV74:AV97">
    <cfRule type="expression" dxfId="31" priority="663">
      <formula>$AV$74=1</formula>
    </cfRule>
    <cfRule type="expression" dxfId="30" priority="664">
      <formula>$AT$74&gt;$AV$74</formula>
    </cfRule>
  </conditionalFormatting>
  <conditionalFormatting sqref="AV99:AV111">
    <cfRule type="expression" dxfId="29" priority="539">
      <formula>$AV$99=1</formula>
    </cfRule>
    <cfRule type="expression" dxfId="28" priority="619">
      <formula>$AT$99&gt;$AV$99</formula>
    </cfRule>
  </conditionalFormatting>
  <conditionalFormatting sqref="AV113:AV129">
    <cfRule type="expression" dxfId="27" priority="659">
      <formula>$AV$113=1</formula>
    </cfRule>
    <cfRule type="expression" dxfId="26" priority="660">
      <formula>$AT$113&gt;$AV$113</formula>
    </cfRule>
  </conditionalFormatting>
  <conditionalFormatting sqref="AV131:AV145">
    <cfRule type="expression" dxfId="25" priority="655">
      <formula>$AV$131=1</formula>
    </cfRule>
    <cfRule type="expression" dxfId="24" priority="656">
      <formula>$AT$131&gt;$AV$131</formula>
    </cfRule>
  </conditionalFormatting>
  <conditionalFormatting sqref="AV147:AV161">
    <cfRule type="expression" dxfId="23" priority="651">
      <formula>$AV$147=1</formula>
    </cfRule>
    <cfRule type="expression" dxfId="22" priority="652">
      <formula>$AT$147&gt;$AV$147</formula>
    </cfRule>
  </conditionalFormatting>
  <conditionalFormatting sqref="AV163:AV186">
    <cfRule type="expression" dxfId="21" priority="647">
      <formula>$AV$163=1</formula>
    </cfRule>
    <cfRule type="expression" dxfId="20" priority="648">
      <formula>$AT$163&gt;$AV$163</formula>
    </cfRule>
  </conditionalFormatting>
  <conditionalFormatting sqref="AV188:AV205">
    <cfRule type="expression" dxfId="19" priority="643">
      <formula>$AV$188=1</formula>
    </cfRule>
    <cfRule type="expression" dxfId="18" priority="644">
      <formula>$AT$188&gt;$AV$188</formula>
    </cfRule>
  </conditionalFormatting>
  <conditionalFormatting sqref="AV207:AV225">
    <cfRule type="expression" dxfId="17" priority="639">
      <formula>$AV$207=1</formula>
    </cfRule>
    <cfRule type="expression" dxfId="16" priority="640">
      <formula>$AT$207&gt;$AV$207</formula>
    </cfRule>
  </conditionalFormatting>
  <conditionalFormatting sqref="AV227:AV245">
    <cfRule type="expression" dxfId="15" priority="635">
      <formula>$AV$227=1</formula>
    </cfRule>
    <cfRule type="expression" dxfId="14" priority="636">
      <formula>$AT$227&gt;$AV$227</formula>
    </cfRule>
  </conditionalFormatting>
  <conditionalFormatting sqref="AV247:AV268">
    <cfRule type="expression" dxfId="13" priority="535">
      <formula>$AT$247&gt;$AV$247</formula>
    </cfRule>
    <cfRule type="expression" dxfId="12" priority="536">
      <formula>$AV$247=1</formula>
    </cfRule>
  </conditionalFormatting>
  <conditionalFormatting sqref="AV270:AV288">
    <cfRule type="expression" dxfId="11" priority="533">
      <formula>$AT$270&gt;$AV$270</formula>
    </cfRule>
    <cfRule type="expression" dxfId="10" priority="534">
      <formula>$AV$270=1</formula>
    </cfRule>
  </conditionalFormatting>
  <conditionalFormatting sqref="AV290:AV307">
    <cfRule type="expression" dxfId="9" priority="531">
      <formula>$AT$290&gt;$AV$290</formula>
    </cfRule>
    <cfRule type="expression" dxfId="8" priority="532">
      <formula>$AV$290=1</formula>
    </cfRule>
  </conditionalFormatting>
  <conditionalFormatting sqref="AV309:AV327">
    <cfRule type="expression" dxfId="7" priority="529">
      <formula>$AT$309&gt;$AV$309</formula>
    </cfRule>
    <cfRule type="expression" dxfId="6" priority="530">
      <formula>$AV$309=1</formula>
    </cfRule>
  </conditionalFormatting>
  <conditionalFormatting sqref="AV329:AV349">
    <cfRule type="expression" dxfId="5" priority="527">
      <formula>$AT$329&lt;$AV$329</formula>
    </cfRule>
    <cfRule type="expression" dxfId="4" priority="528">
      <formula>$AV$329=1</formula>
    </cfRule>
  </conditionalFormatting>
  <conditionalFormatting sqref="AV351:AV377">
    <cfRule type="expression" dxfId="3" priority="525">
      <formula>$AT$351&lt;$AV$351</formula>
    </cfRule>
    <cfRule type="expression" dxfId="2" priority="526">
      <formula>$AV$351=1</formula>
    </cfRule>
  </conditionalFormatting>
  <dataValidations xWindow="274" yWindow="418" count="12">
    <dataValidation type="list" allowBlank="1" showInputMessage="1" showErrorMessage="1" sqref="K150:K151 J344:J346 AA153:AA154 J137:J138 J311:J317 J64:J65 J181:J183 J131 J133 J165 J156:J158 K167:K171 J140:J142 K193:K195 J178:J179 J113 K78:K80 J200:J202 AA38 J124:J126 J197:J198 J217:J218 J319:J320 J237:J238 J283:J285 J322:J324 J341:J342 K360:K362 J81:J85 J240:J242 J280:J281 J353 J351 K251:K253 J309 K314:K315 J369:J370 J331 K333:K338 J147 J74 C368 J89:J90 J76:J79 K174:K176 J358:J359 K365:K367 J329 K355:K357 J372:J374 J163 J339 J115 K58:K62 J153:J154 J171:J172 J363 K294:K297 J292 K117:K119 J249 AA112:AA113 J53 J272 J92:J94 E261 J229:J230 AN350 J290 J67:J69 K83:K87 J121:J122 K256:K258 J55:J56 J190:J191 J207 K211:K215 J188 J149 J220:J222 J263:J265 J260:J261 J209 J254 K231:K235 J227 J247 K274:K278 J270 J302:J304 J299:J300 AA246:AA247 AA344:AA346 AB274:AB278 AA311:AA317 AA64:AA65 AA181:AA183 AA269:AA270 AA302:AA304 AA165 AA137:AA138 AB167:AB171 AA299:AA300 AB193:AB195 AA178:AA179 AA149 AB78:AB80 AA200:AA202 AA124:AA126 AA197:AA198 AA217:AA218 AA319:AA320 AA237:AA238 AA283:AA285 AA322:AA324 AA341:AA342 AB360:AB362 AA81:AA85 AA240:AA242 AA280:AA281 AA353 AA350:AA351 AB251:AB253 AN308 AB314:AB315 AA369:AA370 AA331 AB333:AB338 AA130:AA131 AA73:AA74 T368 AA89:AA90 AA76:AA79 AB174:AB176 AA358:AA359 AB365:AB367 AA328:AA329 AB355:AB357 AA372:AA374 AA162:AA163 AA339 AA115 AB58:AB62 AA133 AA171:AA172 AA363 AB294:AB297 AA292 AB117:AB119 AA249 AA52:AA53 AA272 AA92:AA94 V261 AA229:AA230 AA99:AB99 AA289:AA290 AA67:AA69 AB83:AB87 AA121:AA122 AB256:AB258 AA55:AA56 AA190:AA191 AA206:AA207 AB211:AB215 AA187:AA188 AA140:AA142 AA220:AA222 AA263:AA265 AA260:AA261 AA209 AA254 AB231:AB235 AA226:AA227 AB150:AB151 AA156:AA158 AA146:AA147 AK153:AK154 AN73 AN226 AK344:AK346 AL274:AL278 AK311:AK317 AK64:AK65 AK181:AK183 AN246 AK302:AK304 AK165 AK137:AK138 AL167:AL171 AK299:AK300 AL193:AL195 AK178:AK179 AK149 AL78:AL80 AK200:AK202 AK124:AK126 AK197:AK198 AK217:AK218 AK319:AK320 AK237:AK238 AK283:AK285 AK322:AK324 AK341:AK342 AL360:AL362 AK81:AK85 AK240:AK242 AK280:AK281 AK353 AN328 AL251:AL253 AN289 AL314:AL315 AK369:AK370 AK331 AL333:AL338 AN112 AN52 AK89:AK90 AK146:AK147 AL174:AL176 AK358:AK359 AL365:AL367 AA308:AA309 AL355:AL357 AK372:AK374 AK162:AK163 AK339 AK115 AL58:AL62 AK133 AK171:AK172 AK363 AL294:AL297 AK292 AL117:AL119 AK249 AK52:AK53 AK272 AK92:AK94 AK229:AK230 AK99:AL99 AN269 AK67:AK69 AL83:AL87 AK121:AK122 AL256:AL258 AK55:AK56 AK190:AK191 AN187 AL211:AL215 AN162 AK140:AK142 AK220:AK222 AK263:AK265 AK260:AK261 AK209 AK254 AL231:AL235 AN206 AL150:AL151 AK156:AK158 AK76 AK78:AK79 AK73:AK74 AK112:AK113 AK130:AK131 AN130 AN146 AK187:AK188 AK206:AK207 AK226:AK227 AK246:AK247 AK269:AK270 AK289:AK290 AK308:AK309 AK328:AK329 AK350:AK351 AA98 AK38 AA22 AK22 AK98" xr:uid="{D57F19C0-E3EE-4EC4-A6BB-ACB44D0F2F58}">
      <formula1>"☑,□"</formula1>
    </dataValidation>
    <dataValidation type="list" allowBlank="1" showInputMessage="1" showErrorMessage="1" promptTitle="申請種別を正しく選択してください" prompt="★銀の認定には80点以上の採点が必要です。" sqref="K13:O13" xr:uid="{E15F101A-BC0F-44E0-8FFB-1BEDB2DC1EB3}">
      <formula1>"Step1宣言更新,銀の認定【新規】,銀の認定【更新】"</formula1>
    </dataValidation>
    <dataValidation type="list" allowBlank="1" showInputMessage="1" showErrorMessage="1" sqref="AJ19 S19 S13:S17" xr:uid="{921123D0-CD63-4CA0-A8F9-2AFADFA8B8F1}">
      <formula1>"□,☑"</formula1>
    </dataValidation>
    <dataValidation type="list" allowBlank="1" showInputMessage="1" showErrorMessage="1" sqref="AD9:AE9" xr:uid="{298E3B0F-8C46-483A-8BAB-76F710889A27}">
      <formula1>"ホワイト500,大規模,ブライト500,中小規模, "</formula1>
    </dataValidation>
    <dataValidation type="list" allowBlank="1" showInputMessage="1" showErrorMessage="1" sqref="AC10:AE10" xr:uid="{19B0A202-67D7-4B27-A251-48EA3D81BDE0}">
      <formula1>"有,無,未定"</formula1>
    </dataValidation>
    <dataValidation type="list" operator="equal" showDropDown="1" showInputMessage="1" showErrorMessage="1" promptTitle="入力点数" prompt="20点、10点、1点" sqref="AR36 AR50 Q50 AH36 AH50" xr:uid="{CBCB76B4-DA80-48BC-97E5-D8C1CB291057}">
      <formula1>"20,10,1"</formula1>
    </dataValidation>
    <dataValidation type="list" operator="equal" showDropDown="1" showInputMessage="1" showErrorMessage="1" promptTitle="入力点数" prompt="5点、3点、1点" sqref="Q110 AH110" xr:uid="{A746F47E-E984-4F82-86E2-FE8692C0FDAE}">
      <formula1>"5,3,1"</formula1>
    </dataValidation>
    <dataValidation type="date" operator="greaterThan" allowBlank="1" showInputMessage="1" showErrorMessage="1" sqref="AC4:AE7 K14:O14 AX4:AX7" xr:uid="{90BCC655-3FC3-4115-B887-30CC2FC8A82D}">
      <formula1>43922</formula1>
    </dataValidation>
    <dataValidation type="whole" allowBlank="1" showInputMessage="1" showErrorMessage="1" sqref="L101 L41 AD8:AE8 AC25 AC41 AC101 L25" xr:uid="{F31C5A01-FB00-423D-AF53-271775B03307}">
      <formula1>2020</formula1>
      <formula2>2040</formula2>
    </dataValidation>
    <dataValidation type="whole" allowBlank="1" showInputMessage="1" showErrorMessage="1" sqref="M103:N103 M43:N43 AD43:AE43 AD45:AE45 AD103:AE103 AD105:AE105" xr:uid="{6CF428BD-8747-4BBC-8126-319AAE3B2442}">
      <formula1>0</formula1>
      <formula2>99999</formula2>
    </dataValidation>
    <dataValidation type="whole" allowBlank="1" showInputMessage="1" showErrorMessage="1" sqref="M45:N45" xr:uid="{F2E8F943-DCDC-4280-A21C-7D5E02C4C936}">
      <formula1>0</formula1>
      <formula2>9999</formula2>
    </dataValidation>
    <dataValidation type="whole" allowBlank="1" showInputMessage="1" showErrorMessage="1" sqref="M27:N27 M29:N29 M31:N31 AD27:AE27 AD29:AE29 AD31:AE31" xr:uid="{9D18214B-F340-4B6F-BC44-0E3A96B7161A}">
      <formula1>0</formula1>
      <formula2>999999</formula2>
    </dataValidation>
  </dataValidations>
  <pageMargins left="0.11811023622047245" right="0.11811023622047245" top="0" bottom="0" header="0" footer="0"/>
  <pageSetup paperSize="8" scale="44" fitToHeight="0" orientation="landscape" r:id="rId1"/>
  <rowBreaks count="5" manualBreakCount="5">
    <brk id="51" max="50" man="1"/>
    <brk id="129" max="50" man="1"/>
    <brk id="205" max="50" man="1"/>
    <brk id="268" max="50" man="1"/>
    <brk id="327" max="50" man="1"/>
  </rowBreaks>
  <drawing r:id="rId2"/>
  <legacyDrawing r:id="rId3"/>
  <extLst>
    <ext xmlns:x14="http://schemas.microsoft.com/office/spreadsheetml/2009/9/main" uri="{CCE6A557-97BC-4b89-ADB6-D9C93CAAB3DF}">
      <x14:dataValidations xmlns:xm="http://schemas.microsoft.com/office/excel/2006/main" xWindow="274" yWindow="418" count="19">
        <x14:dataValidation type="list" allowBlank="1" showInputMessage="1" showErrorMessage="1" xr:uid="{52F14FAE-23D8-49BE-AD5A-73A9E524F19B}">
          <x14:formula1>
            <xm:f>理由リスト!$B$19:$B$28</xm:f>
          </x14:formula1>
          <xm:sqref>AW75:AX79</xm:sqref>
        </x14:dataValidation>
        <x14:dataValidation type="list" allowBlank="1" showInputMessage="1" showErrorMessage="1" xr:uid="{29FB5001-C231-4683-A6F3-FCC3B78F39B1}">
          <x14:formula1>
            <xm:f>理由リスト!$B$33:$B$39</xm:f>
          </x14:formula1>
          <xm:sqref>AW114:AX118</xm:sqref>
        </x14:dataValidation>
        <x14:dataValidation type="list" allowBlank="1" showInputMessage="1" showErrorMessage="1" xr:uid="{80FD5FB9-C453-46D7-ACFA-6CA6C5C2EDF9}">
          <x14:formula1>
            <xm:f>理由リスト!$B$41:$B$53</xm:f>
          </x14:formula1>
          <xm:sqref>AW132:AX136</xm:sqref>
        </x14:dataValidation>
        <x14:dataValidation type="list" allowBlank="1" showInputMessage="1" showErrorMessage="1" xr:uid="{552C1392-7218-45F6-AAC8-36EFE2D13F61}">
          <x14:formula1>
            <xm:f>理由リスト!$B$55:$B$67</xm:f>
          </x14:formula1>
          <xm:sqref>AW148:AX152</xm:sqref>
        </x14:dataValidation>
        <x14:dataValidation type="list" allowBlank="1" showInputMessage="1" showErrorMessage="1" xr:uid="{9CF71A86-804B-4855-8BE0-0488A633BF33}">
          <x14:formula1>
            <xm:f>理由リスト!$B$69:$B$79</xm:f>
          </x14:formula1>
          <xm:sqref>AW164:AX168</xm:sqref>
        </x14:dataValidation>
        <x14:dataValidation type="list" allowBlank="1" showInputMessage="1" showErrorMessage="1" xr:uid="{97F4FAD4-DCF3-413B-A176-32F2CF3924D1}">
          <x14:formula1>
            <xm:f>理由リスト!$B$81:$B$90</xm:f>
          </x14:formula1>
          <xm:sqref>AW189:AX193</xm:sqref>
        </x14:dataValidation>
        <x14:dataValidation type="list" allowBlank="1" showInputMessage="1" showErrorMessage="1" xr:uid="{FBF1C7E7-391C-4B12-97FE-3F0EF6F557DD}">
          <x14:formula1>
            <xm:f>理由リスト!$B$150:$B$157</xm:f>
          </x14:formula1>
          <xm:sqref>AW310:AX314</xm:sqref>
        </x14:dataValidation>
        <x14:dataValidation type="list" allowBlank="1" showInputMessage="1" showErrorMessage="1" xr:uid="{E99B4AB2-DE51-4874-8BC5-4EE4CC6D99B8}">
          <x14:formula1>
            <xm:f>理由リスト!$B$175:$B$184</xm:f>
          </x14:formula1>
          <xm:sqref>AW352:AX356</xm:sqref>
        </x14:dataValidation>
        <x14:dataValidation type="list" allowBlank="1" showInputMessage="1" showErrorMessage="1" xr:uid="{9D94FD28-C284-40E7-8433-B01BCAF04460}">
          <x14:formula1>
            <xm:f>理由リスト!$B$105:$B$112</xm:f>
          </x14:formula1>
          <xm:sqref>AW228:AX232</xm:sqref>
        </x14:dataValidation>
        <x14:dataValidation type="list" allowBlank="1" showInputMessage="1" showErrorMessage="1" xr:uid="{B0AA6228-C137-4BD5-8005-2599D6C7292F}">
          <x14:formula1>
            <xm:f>理由リスト!$B$114:$B$127</xm:f>
          </x14:formula1>
          <xm:sqref>AW248:AX252</xm:sqref>
        </x14:dataValidation>
        <x14:dataValidation type="list" allowBlank="1" showInputMessage="1" showErrorMessage="1" xr:uid="{0F469B1D-80F9-4CFF-A231-6AB0885F56A9}">
          <x14:formula1>
            <xm:f>理由リスト!$B$129:$B$137</xm:f>
          </x14:formula1>
          <xm:sqref>AW271:AX275</xm:sqref>
        </x14:dataValidation>
        <x14:dataValidation type="list" allowBlank="1" showInputMessage="1" showErrorMessage="1" xr:uid="{DCC556F9-E921-4C72-822E-1C59460F2816}">
          <x14:formula1>
            <xm:f>理由リスト!$B$139:$B$148</xm:f>
          </x14:formula1>
          <xm:sqref>AW291:AX295</xm:sqref>
        </x14:dataValidation>
        <x14:dataValidation type="list" allowBlank="1" showInputMessage="1" showErrorMessage="1" xr:uid="{2812602E-3F16-43C8-8D53-97E091D82A45}">
          <x14:formula1>
            <xm:f>理由リスト!$B$160:$B$173</xm:f>
          </x14:formula1>
          <xm:sqref>AW330:AX334</xm:sqref>
        </x14:dataValidation>
        <x14:dataValidation type="list" allowBlank="1" showInputMessage="1" showErrorMessage="1" xr:uid="{5089925B-5814-4877-B293-1EEFAE51CBB9}">
          <x14:formula1>
            <xm:f>理由リスト!$B$4:$B$5</xm:f>
          </x14:formula1>
          <xm:sqref>AW40</xm:sqref>
        </x14:dataValidation>
        <x14:dataValidation type="list" allowBlank="1" showInputMessage="1" showErrorMessage="1" xr:uid="{1FB5BA66-657E-476B-90B4-6B8607491F7E}">
          <x14:formula1>
            <xm:f>理由リスト!$B$1:$B$2</xm:f>
          </x14:formula1>
          <xm:sqref>AW24</xm:sqref>
        </x14:dataValidation>
        <x14:dataValidation type="list" allowBlank="1" showInputMessage="1" showErrorMessage="1" xr:uid="{9421358D-0FC7-463A-A554-8BF1E3444BDF}">
          <x14:formula1>
            <xm:f>業態分類表!$C$2:$C$101</xm:f>
          </x14:formula1>
          <xm:sqref>K10:O10</xm:sqref>
        </x14:dataValidation>
        <x14:dataValidation type="list" allowBlank="1" showInputMessage="1" showErrorMessage="1" xr:uid="{5CF0B618-E49B-486B-8D2A-32685B0A132F}">
          <x14:formula1>
            <xm:f>理由リスト!$B$7:$B$17</xm:f>
          </x14:formula1>
          <xm:sqref>AW54:AX57</xm:sqref>
        </x14:dataValidation>
        <x14:dataValidation type="list" allowBlank="1" showInputMessage="1" showErrorMessage="1" xr:uid="{CAA4C0DF-D8E9-4CC4-9F6C-78421C73721B}">
          <x14:formula1>
            <xm:f>理由リスト!$B$30:$B$32</xm:f>
          </x14:formula1>
          <xm:sqref>AW100:AX103</xm:sqref>
        </x14:dataValidation>
        <x14:dataValidation type="list" allowBlank="1" showInputMessage="1" showErrorMessage="1" xr:uid="{86695938-EF76-499F-8BEA-173264E532CB}">
          <x14:formula1>
            <xm:f>理由リスト!$B$92:$B$103</xm:f>
          </x14:formula1>
          <xm:sqref>AW208:AX212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8E41-5B3E-4964-A144-2D29C9660AFE}">
  <dimension ref="A37:A91"/>
  <sheetViews>
    <sheetView view="pageBreakPreview" zoomScale="130" zoomScaleNormal="55" zoomScaleSheetLayoutView="130" workbookViewId="0">
      <selection activeCell="C12" sqref="C12"/>
    </sheetView>
  </sheetViews>
  <sheetFormatPr defaultRowHeight="18.75"/>
  <cols>
    <col min="1" max="1" width="99.125" customWidth="1"/>
    <col min="9" max="9" width="10.375" customWidth="1"/>
  </cols>
  <sheetData>
    <row r="37" ht="23.25" customHeight="1"/>
    <row r="82" ht="16.5" customHeight="1"/>
    <row r="91" ht="19.5" customHeight="1"/>
  </sheetData>
  <phoneticPr fontId="5"/>
  <pageMargins left="0.25" right="0.25" top="0.75" bottom="0.75" header="0.3" footer="0.3"/>
  <pageSetup paperSize="9" scale="87" orientation="portrait" r:id="rId1"/>
  <rowBreaks count="1" manualBreakCount="1">
    <brk id="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13"/>
  <sheetViews>
    <sheetView view="pageBreakPreview" topLeftCell="A70" zoomScaleNormal="100" zoomScaleSheetLayoutView="100" workbookViewId="0">
      <selection activeCell="E12" sqref="E12"/>
    </sheetView>
  </sheetViews>
  <sheetFormatPr defaultRowHeight="18.75"/>
  <sheetData>
    <row r="2" spans="1:1">
      <c r="A2" s="83" t="s">
        <v>738</v>
      </c>
    </row>
    <row r="4" spans="1:1">
      <c r="A4" t="s">
        <v>739</v>
      </c>
    </row>
    <row r="5" spans="1:1">
      <c r="A5" s="84" t="s">
        <v>740</v>
      </c>
    </row>
    <row r="6" spans="1:1">
      <c r="A6" s="84" t="s">
        <v>741</v>
      </c>
    </row>
    <row r="7" spans="1:1">
      <c r="A7" s="84" t="s">
        <v>742</v>
      </c>
    </row>
    <row r="8" spans="1:1">
      <c r="A8" s="84" t="s">
        <v>806</v>
      </c>
    </row>
    <row r="9" spans="1:1">
      <c r="A9" s="84" t="s">
        <v>743</v>
      </c>
    </row>
    <row r="10" spans="1:1">
      <c r="A10" s="84"/>
    </row>
    <row r="11" spans="1:1">
      <c r="A11" s="84" t="s">
        <v>744</v>
      </c>
    </row>
    <row r="12" spans="1:1">
      <c r="A12" s="84" t="s">
        <v>745</v>
      </c>
    </row>
    <row r="13" spans="1:1">
      <c r="A13" s="84"/>
    </row>
    <row r="14" spans="1:1">
      <c r="A14" s="84" t="s">
        <v>746</v>
      </c>
    </row>
    <row r="15" spans="1:1">
      <c r="A15" s="84" t="s">
        <v>747</v>
      </c>
    </row>
    <row r="16" spans="1:1">
      <c r="A16" s="84"/>
    </row>
    <row r="17" spans="1:1">
      <c r="A17" s="84" t="s">
        <v>825</v>
      </c>
    </row>
    <row r="18" spans="1:1" ht="20.25" customHeight="1">
      <c r="A18" s="84" t="s">
        <v>823</v>
      </c>
    </row>
    <row r="19" spans="1:1">
      <c r="A19" s="84" t="s">
        <v>824</v>
      </c>
    </row>
    <row r="20" spans="1:1">
      <c r="A20" t="s">
        <v>748</v>
      </c>
    </row>
    <row r="21" spans="1:1">
      <c r="A21" s="85" t="s">
        <v>749</v>
      </c>
    </row>
    <row r="23" spans="1:1">
      <c r="A23" s="85" t="s">
        <v>750</v>
      </c>
    </row>
    <row r="35" spans="1:1">
      <c r="A35" t="s">
        <v>751</v>
      </c>
    </row>
    <row r="37" spans="1:1">
      <c r="A37" t="s">
        <v>752</v>
      </c>
    </row>
    <row r="39" spans="1:1">
      <c r="A39" s="85" t="s">
        <v>753</v>
      </c>
    </row>
    <row r="55" spans="1:5">
      <c r="A55" t="s">
        <v>807</v>
      </c>
    </row>
    <row r="56" spans="1:5">
      <c r="A56" t="s">
        <v>754</v>
      </c>
    </row>
    <row r="57" spans="1:5">
      <c r="A57" t="s">
        <v>755</v>
      </c>
    </row>
    <row r="59" spans="1:5">
      <c r="A59" s="85" t="s">
        <v>756</v>
      </c>
    </row>
    <row r="60" spans="1:5">
      <c r="A60" t="s">
        <v>757</v>
      </c>
    </row>
    <row r="62" spans="1:5">
      <c r="E62" t="s">
        <v>758</v>
      </c>
    </row>
    <row r="63" spans="1:5">
      <c r="E63" t="s">
        <v>759</v>
      </c>
    </row>
    <row r="65" spans="1:1">
      <c r="A65" s="85" t="s">
        <v>760</v>
      </c>
    </row>
    <row r="66" spans="1:1">
      <c r="A66" s="84" t="s">
        <v>761</v>
      </c>
    </row>
    <row r="67" spans="1:1">
      <c r="A67" s="84" t="s">
        <v>762</v>
      </c>
    </row>
    <row r="68" spans="1:1">
      <c r="A68" s="84"/>
    </row>
    <row r="69" spans="1:1">
      <c r="A69" s="84"/>
    </row>
    <row r="70" spans="1:1">
      <c r="A70" s="84"/>
    </row>
    <row r="71" spans="1:1">
      <c r="A71" s="84"/>
    </row>
    <row r="72" spans="1:1">
      <c r="A72" s="85" t="s">
        <v>763</v>
      </c>
    </row>
    <row r="73" spans="1:1">
      <c r="A73" s="84" t="s">
        <v>764</v>
      </c>
    </row>
    <row r="74" spans="1:1">
      <c r="A74" s="84" t="s">
        <v>765</v>
      </c>
    </row>
    <row r="75" spans="1:1" ht="21" customHeight="1">
      <c r="A75" s="84"/>
    </row>
    <row r="87" spans="1:1">
      <c r="A87" t="s">
        <v>766</v>
      </c>
    </row>
    <row r="88" spans="1:1">
      <c r="A88" t="s">
        <v>767</v>
      </c>
    </row>
    <row r="90" spans="1:1">
      <c r="A90" s="85" t="s">
        <v>768</v>
      </c>
    </row>
    <row r="98" spans="1:5">
      <c r="A98" t="s">
        <v>769</v>
      </c>
    </row>
    <row r="99" spans="1:5">
      <c r="A99" t="s">
        <v>770</v>
      </c>
    </row>
    <row r="100" spans="1:5">
      <c r="A100" t="s">
        <v>771</v>
      </c>
    </row>
    <row r="102" spans="1:5">
      <c r="A102" s="85" t="s">
        <v>772</v>
      </c>
    </row>
    <row r="104" spans="1:5">
      <c r="E104" t="s">
        <v>758</v>
      </c>
    </row>
    <row r="105" spans="1:5">
      <c r="E105" t="s">
        <v>759</v>
      </c>
    </row>
    <row r="109" spans="1:5">
      <c r="A109" s="85" t="s">
        <v>808</v>
      </c>
    </row>
    <row r="110" spans="1:5">
      <c r="B110" t="s">
        <v>809</v>
      </c>
    </row>
    <row r="111" spans="1:5">
      <c r="B111" t="s">
        <v>810</v>
      </c>
    </row>
    <row r="112" spans="1:5">
      <c r="B112" t="s">
        <v>811</v>
      </c>
    </row>
    <row r="113" spans="2:2">
      <c r="B113" t="s">
        <v>812</v>
      </c>
    </row>
  </sheetData>
  <phoneticPr fontId="5"/>
  <pageMargins left="0.7" right="0.7" top="0.75" bottom="0.75" header="0.3" footer="0.3"/>
  <pageSetup paperSize="9" scale="89" orientation="portrait" r:id="rId1"/>
  <rowBreaks count="1" manualBreakCount="1">
    <brk id="1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7565-CBBE-457A-8FF5-A36EF878DECB}">
  <sheetPr>
    <pageSetUpPr fitToPage="1"/>
  </sheetPr>
  <dimension ref="A1:H35"/>
  <sheetViews>
    <sheetView showGridLines="0" view="pageBreakPreview" zoomScale="85" zoomScaleNormal="85" zoomScaleSheetLayoutView="85" workbookViewId="0">
      <selection activeCell="J3" sqref="J3"/>
    </sheetView>
  </sheetViews>
  <sheetFormatPr defaultColWidth="9" defaultRowHeight="15.75"/>
  <cols>
    <col min="1" max="1" width="1.875" style="27" customWidth="1"/>
    <col min="2" max="2" width="6" style="27" customWidth="1"/>
    <col min="3" max="3" width="23.875" style="27" customWidth="1"/>
    <col min="4" max="4" width="32.875" style="27" customWidth="1"/>
    <col min="5" max="6" width="9" style="27" customWidth="1"/>
    <col min="7" max="8" width="26.125" style="27" customWidth="1"/>
    <col min="9" max="16384" width="9" style="27"/>
  </cols>
  <sheetData>
    <row r="1" spans="1:8" ht="47.25" customHeight="1">
      <c r="A1" s="789"/>
      <c r="B1" s="1191" t="s">
        <v>815</v>
      </c>
      <c r="C1" s="1192"/>
      <c r="D1" s="1192"/>
      <c r="E1" s="1192"/>
      <c r="F1" s="1192"/>
      <c r="G1" s="1192"/>
      <c r="H1" s="1192"/>
    </row>
    <row r="2" spans="1:8" ht="36.75" customHeight="1">
      <c r="B2" s="28"/>
      <c r="C2" s="28"/>
      <c r="G2" s="52" t="s">
        <v>817</v>
      </c>
      <c r="H2" s="45"/>
    </row>
    <row r="3" spans="1:8" ht="30" customHeight="1">
      <c r="B3" s="1187" t="s">
        <v>416</v>
      </c>
      <c r="C3" s="1188"/>
      <c r="D3" s="1193">
        <f>入力シート!K4</f>
        <v>0</v>
      </c>
      <c r="E3" s="1194"/>
      <c r="G3" s="60" t="s">
        <v>219</v>
      </c>
      <c r="H3" s="58">
        <f>入力シート!AX13</f>
        <v>100</v>
      </c>
    </row>
    <row r="4" spans="1:8" ht="30" customHeight="1">
      <c r="B4" s="1187" t="s">
        <v>415</v>
      </c>
      <c r="C4" s="1188"/>
      <c r="D4" s="1195">
        <f>入力シート!K6</f>
        <v>0</v>
      </c>
      <c r="E4" s="1196"/>
      <c r="G4" s="60" t="s">
        <v>816</v>
      </c>
      <c r="H4" s="58">
        <f>入力シート!AX14</f>
        <v>100</v>
      </c>
    </row>
    <row r="5" spans="1:8" ht="30" customHeight="1">
      <c r="B5" s="28"/>
      <c r="G5" s="60" t="s">
        <v>311</v>
      </c>
      <c r="H5" s="58" t="str">
        <f>IF(H4&gt;=80,"認定","不認定")</f>
        <v>認定</v>
      </c>
    </row>
    <row r="6" spans="1:8" ht="30" customHeight="1">
      <c r="B6" s="1187" t="s">
        <v>264</v>
      </c>
      <c r="C6" s="1188"/>
      <c r="D6" s="1189">
        <f>入力シート!K13</f>
        <v>0</v>
      </c>
      <c r="E6" s="1190"/>
      <c r="G6" s="61"/>
      <c r="H6" s="59"/>
    </row>
    <row r="7" spans="1:8" ht="58.5" customHeight="1">
      <c r="B7" s="62" t="s">
        <v>310</v>
      </c>
      <c r="C7" s="1197" t="s">
        <v>270</v>
      </c>
      <c r="D7" s="1198"/>
      <c r="E7" s="62" t="s">
        <v>271</v>
      </c>
      <c r="F7" s="62" t="s">
        <v>309</v>
      </c>
      <c r="G7" s="1199" t="s">
        <v>818</v>
      </c>
      <c r="H7" s="1030"/>
    </row>
    <row r="8" spans="1:8" ht="41.25" customHeight="1">
      <c r="B8" s="47">
        <v>1</v>
      </c>
      <c r="C8" s="1200" t="s">
        <v>215</v>
      </c>
      <c r="D8" s="1201"/>
      <c r="E8" s="56">
        <f>入力シート!Q36</f>
        <v>20</v>
      </c>
      <c r="F8" s="53">
        <f>入力シート!AH36</f>
        <v>20</v>
      </c>
      <c r="G8" s="1202"/>
      <c r="H8" s="1203"/>
    </row>
    <row r="9" spans="1:8" ht="41.25" customHeight="1">
      <c r="B9" s="790">
        <v>2</v>
      </c>
      <c r="C9" s="1204" t="s">
        <v>216</v>
      </c>
      <c r="D9" s="1205"/>
      <c r="E9" s="791">
        <f>入力シート!Q50</f>
        <v>20</v>
      </c>
      <c r="F9" s="792">
        <f>入力シート!AH50</f>
        <v>20</v>
      </c>
      <c r="G9" s="1206"/>
      <c r="H9" s="1207"/>
    </row>
    <row r="10" spans="1:8" ht="41.25" customHeight="1">
      <c r="B10" s="47">
        <v>3</v>
      </c>
      <c r="C10" s="1208" t="s">
        <v>32</v>
      </c>
      <c r="D10" s="1209"/>
      <c r="E10" s="56">
        <f>入力シート!Q71</f>
        <v>5</v>
      </c>
      <c r="F10" s="53">
        <f>入力シート!AH71</f>
        <v>5</v>
      </c>
      <c r="G10" s="1202"/>
      <c r="H10" s="1203"/>
    </row>
    <row r="11" spans="1:8" ht="41.25" customHeight="1">
      <c r="B11" s="790">
        <v>4</v>
      </c>
      <c r="C11" s="1204" t="s">
        <v>95</v>
      </c>
      <c r="D11" s="1205"/>
      <c r="E11" s="791">
        <f>入力シート!Q96</f>
        <v>5</v>
      </c>
      <c r="F11" s="792">
        <f>入力シート!AH96</f>
        <v>5</v>
      </c>
      <c r="G11" s="1206"/>
      <c r="H11" s="1207"/>
    </row>
    <row r="12" spans="1:8" ht="41.25" customHeight="1">
      <c r="B12" s="47">
        <v>5</v>
      </c>
      <c r="C12" s="1208" t="s">
        <v>41</v>
      </c>
      <c r="D12" s="1209"/>
      <c r="E12" s="56">
        <f>入力シート!AT99</f>
        <v>5</v>
      </c>
      <c r="F12" s="53">
        <f>入力シート!AH110</f>
        <v>5</v>
      </c>
      <c r="G12" s="1202"/>
      <c r="H12" s="1203"/>
    </row>
    <row r="13" spans="1:8" ht="41.25" customHeight="1">
      <c r="B13" s="790">
        <v>6</v>
      </c>
      <c r="C13" s="1204" t="s">
        <v>42</v>
      </c>
      <c r="D13" s="1205"/>
      <c r="E13" s="791">
        <f>入力シート!Q128</f>
        <v>5</v>
      </c>
      <c r="F13" s="792">
        <f>入力シート!AH128</f>
        <v>5</v>
      </c>
      <c r="G13" s="1206"/>
      <c r="H13" s="1207"/>
    </row>
    <row r="14" spans="1:8" ht="41.25" customHeight="1">
      <c r="B14" s="47">
        <v>7</v>
      </c>
      <c r="C14" s="1208" t="s">
        <v>44</v>
      </c>
      <c r="D14" s="1209"/>
      <c r="E14" s="56">
        <f>入力シート!Q144</f>
        <v>5</v>
      </c>
      <c r="F14" s="53">
        <f>入力シート!AH144</f>
        <v>5</v>
      </c>
      <c r="G14" s="1202"/>
      <c r="H14" s="1203"/>
    </row>
    <row r="15" spans="1:8" ht="41.25" customHeight="1">
      <c r="B15" s="790">
        <v>8</v>
      </c>
      <c r="C15" s="1204" t="s">
        <v>47</v>
      </c>
      <c r="D15" s="1205"/>
      <c r="E15" s="791">
        <f>入力シート!Q160</f>
        <v>5</v>
      </c>
      <c r="F15" s="792">
        <f>入力シート!AH160</f>
        <v>5</v>
      </c>
      <c r="G15" s="1206"/>
      <c r="H15" s="1207"/>
    </row>
    <row r="16" spans="1:8" ht="41.25" customHeight="1">
      <c r="B16" s="47">
        <v>9</v>
      </c>
      <c r="C16" s="1208" t="s">
        <v>46</v>
      </c>
      <c r="D16" s="1209"/>
      <c r="E16" s="56">
        <f>入力シート!Q185</f>
        <v>3</v>
      </c>
      <c r="F16" s="53">
        <f>入力シート!AH185</f>
        <v>3</v>
      </c>
      <c r="G16" s="1202"/>
      <c r="H16" s="1203"/>
    </row>
    <row r="17" spans="2:8" ht="41.25" customHeight="1">
      <c r="B17" s="790">
        <v>10</v>
      </c>
      <c r="C17" s="1204" t="s">
        <v>45</v>
      </c>
      <c r="D17" s="1205"/>
      <c r="E17" s="791">
        <f>入力シート!Q204</f>
        <v>3</v>
      </c>
      <c r="F17" s="792">
        <f>入力シート!AH204</f>
        <v>3</v>
      </c>
      <c r="G17" s="1206"/>
      <c r="H17" s="1207"/>
    </row>
    <row r="18" spans="2:8" ht="41.25" customHeight="1">
      <c r="B18" s="47">
        <v>11</v>
      </c>
      <c r="C18" s="1208" t="s">
        <v>43</v>
      </c>
      <c r="D18" s="1209"/>
      <c r="E18" s="56">
        <f>入力シート!Q224</f>
        <v>3</v>
      </c>
      <c r="F18" s="53">
        <f>入力シート!AH224</f>
        <v>3</v>
      </c>
      <c r="G18" s="1202"/>
      <c r="H18" s="1203"/>
    </row>
    <row r="19" spans="2:8" ht="41.25" customHeight="1">
      <c r="B19" s="790">
        <v>12</v>
      </c>
      <c r="C19" s="1204" t="s">
        <v>250</v>
      </c>
      <c r="D19" s="1205"/>
      <c r="E19" s="791">
        <f>入力シート!Q244</f>
        <v>3</v>
      </c>
      <c r="F19" s="792">
        <f>入力シート!AH244</f>
        <v>3</v>
      </c>
      <c r="G19" s="1206"/>
      <c r="H19" s="1207"/>
    </row>
    <row r="20" spans="2:8" ht="41.25" customHeight="1">
      <c r="B20" s="47">
        <v>13</v>
      </c>
      <c r="C20" s="1208" t="s">
        <v>39</v>
      </c>
      <c r="D20" s="1209"/>
      <c r="E20" s="56">
        <f>入力シート!Q267</f>
        <v>3</v>
      </c>
      <c r="F20" s="53">
        <f>入力シート!AH267</f>
        <v>3</v>
      </c>
      <c r="G20" s="1202"/>
      <c r="H20" s="1203"/>
    </row>
    <row r="21" spans="2:8" ht="41.25" customHeight="1">
      <c r="B21" s="790">
        <v>14</v>
      </c>
      <c r="C21" s="1204" t="s">
        <v>38</v>
      </c>
      <c r="D21" s="1205"/>
      <c r="E21" s="791">
        <f>入力シート!Q287</f>
        <v>3</v>
      </c>
      <c r="F21" s="792">
        <f>入力シート!AH287</f>
        <v>3</v>
      </c>
      <c r="G21" s="1206"/>
      <c r="H21" s="1207"/>
    </row>
    <row r="22" spans="2:8" ht="41.25" customHeight="1">
      <c r="B22" s="47">
        <v>15</v>
      </c>
      <c r="C22" s="1208" t="s">
        <v>37</v>
      </c>
      <c r="D22" s="1209"/>
      <c r="E22" s="56">
        <f>入力シート!Q306</f>
        <v>3</v>
      </c>
      <c r="F22" s="53">
        <f>入力シート!AH306</f>
        <v>3</v>
      </c>
      <c r="G22" s="1202"/>
      <c r="H22" s="1203"/>
    </row>
    <row r="23" spans="2:8" ht="41.25" customHeight="1">
      <c r="B23" s="790">
        <v>16</v>
      </c>
      <c r="C23" s="1204" t="s">
        <v>36</v>
      </c>
      <c r="D23" s="1205"/>
      <c r="E23" s="791">
        <f>入力シート!Q326</f>
        <v>3</v>
      </c>
      <c r="F23" s="792">
        <f>入力シート!AH326</f>
        <v>3</v>
      </c>
      <c r="G23" s="1206"/>
      <c r="H23" s="1207"/>
    </row>
    <row r="24" spans="2:8" ht="41.25" customHeight="1">
      <c r="B24" s="47">
        <v>17</v>
      </c>
      <c r="C24" s="1208" t="s">
        <v>256</v>
      </c>
      <c r="D24" s="1209"/>
      <c r="E24" s="56">
        <f>入力シート!Q348</f>
        <v>3</v>
      </c>
      <c r="F24" s="53">
        <f>入力シート!AH348</f>
        <v>3</v>
      </c>
      <c r="G24" s="1202"/>
      <c r="H24" s="1203"/>
    </row>
    <row r="25" spans="2:8" ht="41.25" customHeight="1">
      <c r="B25" s="790">
        <v>18</v>
      </c>
      <c r="C25" s="1204" t="s">
        <v>34</v>
      </c>
      <c r="D25" s="1205"/>
      <c r="E25" s="791">
        <f>入力シート!Q376</f>
        <v>3</v>
      </c>
      <c r="F25" s="792">
        <f>入力シート!AH376</f>
        <v>3</v>
      </c>
      <c r="G25" s="1206"/>
      <c r="H25" s="1207"/>
    </row>
    <row r="26" spans="2:8" ht="41.25" customHeight="1">
      <c r="D26" s="29" t="s">
        <v>265</v>
      </c>
      <c r="E26" s="30">
        <f>SUM(E8:E25)</f>
        <v>100</v>
      </c>
      <c r="F26" s="30">
        <f>SUM(F8:F25)</f>
        <v>100</v>
      </c>
      <c r="G26" s="51"/>
    </row>
    <row r="27" spans="2:8">
      <c r="B27" s="27" t="s">
        <v>818</v>
      </c>
    </row>
    <row r="28" spans="2:8">
      <c r="B28" s="1210"/>
      <c r="C28" s="1211"/>
      <c r="D28" s="1211"/>
      <c r="E28" s="1211"/>
      <c r="F28" s="1211"/>
      <c r="G28" s="1211"/>
      <c r="H28" s="1212"/>
    </row>
    <row r="29" spans="2:8">
      <c r="B29" s="1213"/>
      <c r="C29" s="1214"/>
      <c r="D29" s="1214"/>
      <c r="E29" s="1214"/>
      <c r="F29" s="1214"/>
      <c r="G29" s="1214"/>
      <c r="H29" s="1215"/>
    </row>
    <row r="30" spans="2:8">
      <c r="B30" s="1213"/>
      <c r="C30" s="1214"/>
      <c r="D30" s="1214"/>
      <c r="E30" s="1214"/>
      <c r="F30" s="1214"/>
      <c r="G30" s="1214"/>
      <c r="H30" s="1215"/>
    </row>
    <row r="31" spans="2:8">
      <c r="B31" s="1213"/>
      <c r="C31" s="1214"/>
      <c r="D31" s="1214"/>
      <c r="E31" s="1214"/>
      <c r="F31" s="1214"/>
      <c r="G31" s="1214"/>
      <c r="H31" s="1215"/>
    </row>
    <row r="32" spans="2:8">
      <c r="B32" s="1213"/>
      <c r="C32" s="1214"/>
      <c r="D32" s="1214"/>
      <c r="E32" s="1214"/>
      <c r="F32" s="1214"/>
      <c r="G32" s="1214"/>
      <c r="H32" s="1215"/>
    </row>
    <row r="33" spans="2:8">
      <c r="B33" s="1213"/>
      <c r="C33" s="1214"/>
      <c r="D33" s="1214"/>
      <c r="E33" s="1214"/>
      <c r="F33" s="1214"/>
      <c r="G33" s="1214"/>
      <c r="H33" s="1215"/>
    </row>
    <row r="34" spans="2:8">
      <c r="B34" s="1213"/>
      <c r="C34" s="1214"/>
      <c r="D34" s="1214"/>
      <c r="E34" s="1214"/>
      <c r="F34" s="1214"/>
      <c r="G34" s="1214"/>
      <c r="H34" s="1215"/>
    </row>
    <row r="35" spans="2:8">
      <c r="B35" s="1216"/>
      <c r="C35" s="1217"/>
      <c r="D35" s="1217"/>
      <c r="E35" s="1217"/>
      <c r="F35" s="1217"/>
      <c r="G35" s="1217"/>
      <c r="H35" s="1218"/>
    </row>
  </sheetData>
  <mergeCells count="46">
    <mergeCell ref="C25:D25"/>
    <mergeCell ref="G25:H25"/>
    <mergeCell ref="B28:H35"/>
    <mergeCell ref="C22:D22"/>
    <mergeCell ref="G22:H22"/>
    <mergeCell ref="C23:D23"/>
    <mergeCell ref="G23:H23"/>
    <mergeCell ref="C24:D24"/>
    <mergeCell ref="G24:H24"/>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C7:D7"/>
    <mergeCell ref="G7:H7"/>
    <mergeCell ref="C8:D8"/>
    <mergeCell ref="G8:H8"/>
    <mergeCell ref="C9:D9"/>
    <mergeCell ref="G9:H9"/>
    <mergeCell ref="B6:C6"/>
    <mergeCell ref="D6:E6"/>
    <mergeCell ref="B1:H1"/>
    <mergeCell ref="B3:C3"/>
    <mergeCell ref="D3:E3"/>
    <mergeCell ref="B4:C4"/>
    <mergeCell ref="D4:E4"/>
  </mergeCells>
  <phoneticPr fontId="5"/>
  <conditionalFormatting sqref="H5">
    <cfRule type="expression" dxfId="1"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052C0-AC4B-472C-A4F7-1B25297BD197}">
  <sheetPr>
    <pageSetUpPr fitToPage="1"/>
  </sheetPr>
  <dimension ref="A1:H35"/>
  <sheetViews>
    <sheetView showGridLines="0" view="pageBreakPreview" zoomScale="85" zoomScaleNormal="85" zoomScaleSheetLayoutView="85" workbookViewId="0">
      <selection activeCell="B28" sqref="B28:H35"/>
    </sheetView>
  </sheetViews>
  <sheetFormatPr defaultColWidth="9" defaultRowHeight="15.75"/>
  <cols>
    <col min="1" max="1" width="1.875" style="27" customWidth="1"/>
    <col min="2" max="2" width="6" style="27" customWidth="1"/>
    <col min="3" max="3" width="23.875" style="27" customWidth="1"/>
    <col min="4" max="4" width="32.875" style="27" customWidth="1"/>
    <col min="5" max="6" width="9" style="27" customWidth="1"/>
    <col min="7" max="8" width="26.125" style="27" customWidth="1"/>
    <col min="9" max="16384" width="9" style="27"/>
  </cols>
  <sheetData>
    <row r="1" spans="1:8" ht="47.25" customHeight="1">
      <c r="A1" s="782"/>
      <c r="B1" s="1221" t="s">
        <v>266</v>
      </c>
      <c r="C1" s="1222"/>
      <c r="D1" s="1222"/>
      <c r="E1" s="1222"/>
      <c r="F1" s="1222"/>
      <c r="G1" s="1222"/>
      <c r="H1" s="1222"/>
    </row>
    <row r="2" spans="1:8" ht="36.75" customHeight="1">
      <c r="B2" s="28"/>
      <c r="C2" s="28"/>
      <c r="G2" s="52" t="s">
        <v>417</v>
      </c>
      <c r="H2" s="45"/>
    </row>
    <row r="3" spans="1:8" ht="30" customHeight="1">
      <c r="B3" s="1187" t="s">
        <v>416</v>
      </c>
      <c r="C3" s="1188"/>
      <c r="D3" s="1193">
        <f>入力シート!K4</f>
        <v>0</v>
      </c>
      <c r="E3" s="1194"/>
      <c r="G3" s="60" t="s">
        <v>219</v>
      </c>
      <c r="H3" s="58">
        <f>入力シート!AX13</f>
        <v>100</v>
      </c>
    </row>
    <row r="4" spans="1:8" ht="30" customHeight="1">
      <c r="B4" s="1187" t="s">
        <v>415</v>
      </c>
      <c r="C4" s="1188"/>
      <c r="D4" s="1195">
        <f>入力シート!K6</f>
        <v>0</v>
      </c>
      <c r="E4" s="1196"/>
      <c r="G4" s="60" t="s">
        <v>218</v>
      </c>
      <c r="H4" s="58">
        <f>入力シート!AX15</f>
        <v>100</v>
      </c>
    </row>
    <row r="5" spans="1:8" ht="30" customHeight="1">
      <c r="B5" s="28"/>
      <c r="G5" s="60" t="s">
        <v>311</v>
      </c>
      <c r="H5" s="58" t="str">
        <f>入力シート!AX16</f>
        <v>認定</v>
      </c>
    </row>
    <row r="6" spans="1:8" ht="30" customHeight="1">
      <c r="B6" s="1187" t="s">
        <v>419</v>
      </c>
      <c r="C6" s="1188"/>
      <c r="D6" s="1189">
        <f>入力シート!K13</f>
        <v>0</v>
      </c>
      <c r="E6" s="1190"/>
      <c r="G6" s="61" t="s">
        <v>420</v>
      </c>
      <c r="H6" s="59">
        <f>入力シート!AX17</f>
        <v>0</v>
      </c>
    </row>
    <row r="7" spans="1:8" ht="58.5" customHeight="1">
      <c r="B7" s="62" t="s">
        <v>310</v>
      </c>
      <c r="C7" s="1197" t="s">
        <v>270</v>
      </c>
      <c r="D7" s="1198"/>
      <c r="E7" s="62" t="s">
        <v>271</v>
      </c>
      <c r="F7" s="62" t="s">
        <v>309</v>
      </c>
      <c r="G7" s="1199" t="s">
        <v>737</v>
      </c>
      <c r="H7" s="1030"/>
    </row>
    <row r="8" spans="1:8" ht="41.25" customHeight="1">
      <c r="B8" s="47">
        <v>1</v>
      </c>
      <c r="C8" s="1200" t="s">
        <v>215</v>
      </c>
      <c r="D8" s="1201"/>
      <c r="E8" s="56">
        <f>入力シート!Q36</f>
        <v>20</v>
      </c>
      <c r="F8" s="53">
        <f>入力シート!AR36</f>
        <v>20</v>
      </c>
      <c r="G8" s="1202" t="str">
        <f>IF(E8=F8,"",入力シート!AW24)</f>
        <v/>
      </c>
      <c r="H8" s="1203"/>
    </row>
    <row r="9" spans="1:8" ht="41.25" customHeight="1">
      <c r="B9" s="55">
        <v>2</v>
      </c>
      <c r="C9" s="1219" t="s">
        <v>216</v>
      </c>
      <c r="D9" s="1220"/>
      <c r="E9" s="57">
        <f>入力シート!Q50</f>
        <v>20</v>
      </c>
      <c r="F9" s="54">
        <f>入力シート!AR50</f>
        <v>20</v>
      </c>
      <c r="G9" s="1202" t="str">
        <f>IF(E9=F9,"",入力シート!AW40)</f>
        <v/>
      </c>
      <c r="H9" s="1203"/>
    </row>
    <row r="10" spans="1:8" ht="41.25" customHeight="1">
      <c r="B10" s="47">
        <v>3</v>
      </c>
      <c r="C10" s="1208" t="s">
        <v>241</v>
      </c>
      <c r="D10" s="1209"/>
      <c r="E10" s="56">
        <f>入力シート!Q71</f>
        <v>5</v>
      </c>
      <c r="F10" s="53">
        <f>入力シート!AR71</f>
        <v>5</v>
      </c>
      <c r="G10" s="1202" t="str">
        <f>IF(E10=F10,"",入力シート!AW54)</f>
        <v/>
      </c>
      <c r="H10" s="1203"/>
    </row>
    <row r="11" spans="1:8" ht="41.25" customHeight="1">
      <c r="B11" s="55">
        <v>4</v>
      </c>
      <c r="C11" s="1219" t="s">
        <v>242</v>
      </c>
      <c r="D11" s="1220"/>
      <c r="E11" s="57">
        <f>入力シート!Q96</f>
        <v>5</v>
      </c>
      <c r="F11" s="54">
        <f>入力シート!AR96</f>
        <v>5</v>
      </c>
      <c r="G11" s="1202" t="str">
        <f>IF(E11=F11,"",入力シート!AW75)</f>
        <v/>
      </c>
      <c r="H11" s="1203"/>
    </row>
    <row r="12" spans="1:8" ht="41.25" customHeight="1">
      <c r="B12" s="47">
        <v>5</v>
      </c>
      <c r="C12" s="1208" t="s">
        <v>243</v>
      </c>
      <c r="D12" s="1209"/>
      <c r="E12" s="56">
        <f>入力シート!AT99</f>
        <v>5</v>
      </c>
      <c r="F12" s="53">
        <f>入力シート!AR110</f>
        <v>5</v>
      </c>
      <c r="G12" s="1202" t="str">
        <f>IF(E12=F12,"",入力シート!AW100)</f>
        <v/>
      </c>
      <c r="H12" s="1203"/>
    </row>
    <row r="13" spans="1:8" ht="41.25" customHeight="1">
      <c r="B13" s="55">
        <v>6</v>
      </c>
      <c r="C13" s="1219" t="s">
        <v>244</v>
      </c>
      <c r="D13" s="1220"/>
      <c r="E13" s="57">
        <f>入力シート!Q128</f>
        <v>5</v>
      </c>
      <c r="F13" s="54">
        <f>入力シート!AR128</f>
        <v>5</v>
      </c>
      <c r="G13" s="1202" t="str">
        <f>IF(E13=F13,"",入力シート!AW114)</f>
        <v/>
      </c>
      <c r="H13" s="1203"/>
    </row>
    <row r="14" spans="1:8" ht="41.25" customHeight="1">
      <c r="B14" s="47">
        <v>7</v>
      </c>
      <c r="C14" s="1208" t="s">
        <v>245</v>
      </c>
      <c r="D14" s="1209"/>
      <c r="E14" s="56">
        <f>入力シート!Q144</f>
        <v>5</v>
      </c>
      <c r="F14" s="53">
        <f>入力シート!AR144</f>
        <v>5</v>
      </c>
      <c r="G14" s="1202" t="str">
        <f>IF(E14=F14,"",入力シート!AW132)</f>
        <v/>
      </c>
      <c r="H14" s="1203"/>
    </row>
    <row r="15" spans="1:8" ht="41.25" customHeight="1">
      <c r="B15" s="55">
        <v>8</v>
      </c>
      <c r="C15" s="1219" t="s">
        <v>246</v>
      </c>
      <c r="D15" s="1220"/>
      <c r="E15" s="57">
        <f>入力シート!Q160</f>
        <v>5</v>
      </c>
      <c r="F15" s="54">
        <f>入力シート!AR160</f>
        <v>5</v>
      </c>
      <c r="G15" s="1202" t="str">
        <f>IF(E15=F15,"",入力シート!AW148)</f>
        <v/>
      </c>
      <c r="H15" s="1203"/>
    </row>
    <row r="16" spans="1:8" ht="41.25" customHeight="1">
      <c r="B16" s="47">
        <v>9</v>
      </c>
      <c r="C16" s="1208" t="s">
        <v>247</v>
      </c>
      <c r="D16" s="1209"/>
      <c r="E16" s="56">
        <f>入力シート!Q185</f>
        <v>3</v>
      </c>
      <c r="F16" s="53">
        <f>入力シート!AR185</f>
        <v>3</v>
      </c>
      <c r="G16" s="1202" t="str">
        <f>IF(E16=F16,"",入力シート!AW164)</f>
        <v/>
      </c>
      <c r="H16" s="1203"/>
    </row>
    <row r="17" spans="2:8" ht="41.25" customHeight="1">
      <c r="B17" s="55">
        <v>10</v>
      </c>
      <c r="C17" s="1219" t="s">
        <v>248</v>
      </c>
      <c r="D17" s="1220"/>
      <c r="E17" s="57">
        <f>入力シート!Q204</f>
        <v>3</v>
      </c>
      <c r="F17" s="54">
        <f>入力シート!AR204</f>
        <v>3</v>
      </c>
      <c r="G17" s="1202" t="str">
        <f>IF(E17=F17,"",入力シート!AW189)</f>
        <v/>
      </c>
      <c r="H17" s="1203"/>
    </row>
    <row r="18" spans="2:8" ht="41.25" customHeight="1">
      <c r="B18" s="47">
        <v>11</v>
      </c>
      <c r="C18" s="1208" t="s">
        <v>249</v>
      </c>
      <c r="D18" s="1209"/>
      <c r="E18" s="56">
        <f>入力シート!Q224</f>
        <v>3</v>
      </c>
      <c r="F18" s="53">
        <f>入力シート!AR224</f>
        <v>3</v>
      </c>
      <c r="G18" s="1202" t="str">
        <f>IF(E18=F18,"",入力シート!AW208)</f>
        <v/>
      </c>
      <c r="H18" s="1203"/>
    </row>
    <row r="19" spans="2:8" ht="41.25" customHeight="1">
      <c r="B19" s="55">
        <v>12</v>
      </c>
      <c r="C19" s="1219" t="s">
        <v>251</v>
      </c>
      <c r="D19" s="1220"/>
      <c r="E19" s="57">
        <f>入力シート!Q244</f>
        <v>3</v>
      </c>
      <c r="F19" s="54">
        <f>入力シート!AR244</f>
        <v>3</v>
      </c>
      <c r="G19" s="1202" t="str">
        <f>IF(E19=F19,"",入力シート!AW35)</f>
        <v/>
      </c>
      <c r="H19" s="1203"/>
    </row>
    <row r="20" spans="2:8" ht="41.25" customHeight="1">
      <c r="B20" s="47">
        <v>13</v>
      </c>
      <c r="C20" s="1208" t="s">
        <v>252</v>
      </c>
      <c r="D20" s="1209"/>
      <c r="E20" s="56">
        <f>入力シート!Q267</f>
        <v>3</v>
      </c>
      <c r="F20" s="53">
        <f>入力シート!AR267</f>
        <v>3</v>
      </c>
      <c r="G20" s="1202" t="str">
        <f>IF(E20=F20,"",入力シート!AW248)</f>
        <v/>
      </c>
      <c r="H20" s="1203"/>
    </row>
    <row r="21" spans="2:8" ht="41.25" customHeight="1">
      <c r="B21" s="55">
        <v>14</v>
      </c>
      <c r="C21" s="1219" t="s">
        <v>253</v>
      </c>
      <c r="D21" s="1220"/>
      <c r="E21" s="57">
        <f>入力シート!Q287</f>
        <v>3</v>
      </c>
      <c r="F21" s="54">
        <f>入力シート!AR287</f>
        <v>3</v>
      </c>
      <c r="G21" s="1202" t="str">
        <f>IF(E21=F21,"",入力シート!AW271)</f>
        <v/>
      </c>
      <c r="H21" s="1203"/>
    </row>
    <row r="22" spans="2:8" ht="41.25" customHeight="1">
      <c r="B22" s="47">
        <v>15</v>
      </c>
      <c r="C22" s="1208" t="s">
        <v>254</v>
      </c>
      <c r="D22" s="1209"/>
      <c r="E22" s="56">
        <f>入力シート!Q306</f>
        <v>3</v>
      </c>
      <c r="F22" s="53">
        <f>入力シート!AR306</f>
        <v>3</v>
      </c>
      <c r="G22" s="1202" t="str">
        <f>IF(E22=F22,"",入力シート!AW291)</f>
        <v/>
      </c>
      <c r="H22" s="1203"/>
    </row>
    <row r="23" spans="2:8" ht="41.25" customHeight="1">
      <c r="B23" s="55">
        <v>16</v>
      </c>
      <c r="C23" s="1219" t="s">
        <v>255</v>
      </c>
      <c r="D23" s="1220"/>
      <c r="E23" s="57">
        <f>入力シート!Q326</f>
        <v>3</v>
      </c>
      <c r="F23" s="54">
        <f>入力シート!AR326</f>
        <v>3</v>
      </c>
      <c r="G23" s="1202" t="str">
        <f>IF(E23=F23,"",入力シート!AW310)</f>
        <v/>
      </c>
      <c r="H23" s="1203"/>
    </row>
    <row r="24" spans="2:8" ht="41.25" customHeight="1">
      <c r="B24" s="47">
        <v>17</v>
      </c>
      <c r="C24" s="1208" t="s">
        <v>257</v>
      </c>
      <c r="D24" s="1209"/>
      <c r="E24" s="56">
        <f>入力シート!Q348</f>
        <v>3</v>
      </c>
      <c r="F24" s="53">
        <f>入力シート!AR348</f>
        <v>3</v>
      </c>
      <c r="G24" s="1202" t="str">
        <f>IF(E24=F24,"",入力シート!AW330)</f>
        <v/>
      </c>
      <c r="H24" s="1203"/>
    </row>
    <row r="25" spans="2:8" ht="41.25" customHeight="1">
      <c r="B25" s="55">
        <v>18</v>
      </c>
      <c r="C25" s="1219" t="s">
        <v>258</v>
      </c>
      <c r="D25" s="1220"/>
      <c r="E25" s="57">
        <f>入力シート!Q376</f>
        <v>3</v>
      </c>
      <c r="F25" s="54">
        <f>入力シート!AR376</f>
        <v>3</v>
      </c>
      <c r="G25" s="1202" t="str">
        <f>IF(E25=F25,"",入力シート!AW352)</f>
        <v/>
      </c>
      <c r="H25" s="1203"/>
    </row>
    <row r="26" spans="2:8" ht="41.25" customHeight="1">
      <c r="D26" s="29" t="s">
        <v>265</v>
      </c>
      <c r="E26" s="30">
        <f>SUM(E8:E25)</f>
        <v>100</v>
      </c>
      <c r="F26" s="30">
        <f>SUM(F8:F25)</f>
        <v>100</v>
      </c>
      <c r="G26" s="51"/>
    </row>
    <row r="27" spans="2:8">
      <c r="B27" s="27" t="s">
        <v>821</v>
      </c>
    </row>
    <row r="28" spans="2:8">
      <c r="B28" s="1210"/>
      <c r="C28" s="1211"/>
      <c r="D28" s="1211"/>
      <c r="E28" s="1211"/>
      <c r="F28" s="1211"/>
      <c r="G28" s="1211"/>
      <c r="H28" s="1212"/>
    </row>
    <row r="29" spans="2:8">
      <c r="B29" s="1213"/>
      <c r="C29" s="1214"/>
      <c r="D29" s="1214"/>
      <c r="E29" s="1214"/>
      <c r="F29" s="1214"/>
      <c r="G29" s="1214"/>
      <c r="H29" s="1215"/>
    </row>
    <row r="30" spans="2:8">
      <c r="B30" s="1213"/>
      <c r="C30" s="1214"/>
      <c r="D30" s="1214"/>
      <c r="E30" s="1214"/>
      <c r="F30" s="1214"/>
      <c r="G30" s="1214"/>
      <c r="H30" s="1215"/>
    </row>
    <row r="31" spans="2:8">
      <c r="B31" s="1213"/>
      <c r="C31" s="1214"/>
      <c r="D31" s="1214"/>
      <c r="E31" s="1214"/>
      <c r="F31" s="1214"/>
      <c r="G31" s="1214"/>
      <c r="H31" s="1215"/>
    </row>
    <row r="32" spans="2:8">
      <c r="B32" s="1213"/>
      <c r="C32" s="1214"/>
      <c r="D32" s="1214"/>
      <c r="E32" s="1214"/>
      <c r="F32" s="1214"/>
      <c r="G32" s="1214"/>
      <c r="H32" s="1215"/>
    </row>
    <row r="33" spans="2:8">
      <c r="B33" s="1213"/>
      <c r="C33" s="1214"/>
      <c r="D33" s="1214"/>
      <c r="E33" s="1214"/>
      <c r="F33" s="1214"/>
      <c r="G33" s="1214"/>
      <c r="H33" s="1215"/>
    </row>
    <row r="34" spans="2:8">
      <c r="B34" s="1213"/>
      <c r="C34" s="1214"/>
      <c r="D34" s="1214"/>
      <c r="E34" s="1214"/>
      <c r="F34" s="1214"/>
      <c r="G34" s="1214"/>
      <c r="H34" s="1215"/>
    </row>
    <row r="35" spans="2:8">
      <c r="B35" s="1216"/>
      <c r="C35" s="1217"/>
      <c r="D35" s="1217"/>
      <c r="E35" s="1217"/>
      <c r="F35" s="1217"/>
      <c r="G35" s="1217"/>
      <c r="H35" s="1218"/>
    </row>
  </sheetData>
  <mergeCells count="46">
    <mergeCell ref="G7:H7"/>
    <mergeCell ref="G24:H24"/>
    <mergeCell ref="G25:H25"/>
    <mergeCell ref="B1:H1"/>
    <mergeCell ref="D6:E6"/>
    <mergeCell ref="D3:E3"/>
    <mergeCell ref="D4:E4"/>
    <mergeCell ref="G20:H20"/>
    <mergeCell ref="G14:H14"/>
    <mergeCell ref="G15:H15"/>
    <mergeCell ref="G16:H16"/>
    <mergeCell ref="G17:H17"/>
    <mergeCell ref="G18:H18"/>
    <mergeCell ref="G19:H19"/>
    <mergeCell ref="G8:H8"/>
    <mergeCell ref="G9:H9"/>
    <mergeCell ref="G10:H10"/>
    <mergeCell ref="C21:D21"/>
    <mergeCell ref="C22:D22"/>
    <mergeCell ref="C23:D23"/>
    <mergeCell ref="C19:D19"/>
    <mergeCell ref="G21:H21"/>
    <mergeCell ref="G22:H22"/>
    <mergeCell ref="G23:H23"/>
    <mergeCell ref="C15:D15"/>
    <mergeCell ref="C16:D16"/>
    <mergeCell ref="C17:D17"/>
    <mergeCell ref="C18:D18"/>
    <mergeCell ref="C20:D20"/>
    <mergeCell ref="G11:H11"/>
    <mergeCell ref="B28:H35"/>
    <mergeCell ref="G12:H12"/>
    <mergeCell ref="G13:H13"/>
    <mergeCell ref="B3:C3"/>
    <mergeCell ref="B4:C4"/>
    <mergeCell ref="C7:D7"/>
    <mergeCell ref="B6:C6"/>
    <mergeCell ref="C13:D13"/>
    <mergeCell ref="C8:D8"/>
    <mergeCell ref="C9:D9"/>
    <mergeCell ref="C10:D10"/>
    <mergeCell ref="C11:D11"/>
    <mergeCell ref="C12:D12"/>
    <mergeCell ref="C24:D24"/>
    <mergeCell ref="C25:D25"/>
    <mergeCell ref="C14:D14"/>
  </mergeCells>
  <phoneticPr fontId="5"/>
  <conditionalFormatting sqref="H5">
    <cfRule type="expression" dxfId="0"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B5" sqref="B5"/>
    </sheetView>
  </sheetViews>
  <sheetFormatPr defaultRowHeight="15.75"/>
  <cols>
    <col min="1" max="1" width="13.125" style="27" customWidth="1"/>
    <col min="2" max="7" width="13.5" style="27" customWidth="1"/>
    <col min="8" max="16384" width="9" style="27"/>
  </cols>
  <sheetData>
    <row r="1" spans="1:10" ht="29.25" customHeight="1">
      <c r="A1" s="27" t="s">
        <v>804</v>
      </c>
    </row>
    <row r="2" spans="1:10" ht="33" customHeight="1">
      <c r="A2" s="50"/>
      <c r="B2" s="1223" t="s">
        <v>813</v>
      </c>
      <c r="C2" s="1224"/>
      <c r="D2" s="1225"/>
      <c r="E2" s="1223" t="s">
        <v>304</v>
      </c>
      <c r="F2" s="1224"/>
      <c r="G2" s="1225"/>
      <c r="H2" s="1223" t="s">
        <v>805</v>
      </c>
      <c r="I2" s="1224"/>
      <c r="J2" s="1225"/>
    </row>
    <row r="3" spans="1:10" ht="37.5" customHeight="1">
      <c r="A3" s="48"/>
      <c r="B3" s="49" t="s">
        <v>306</v>
      </c>
      <c r="C3" s="49" t="s">
        <v>307</v>
      </c>
      <c r="D3" s="49" t="s">
        <v>303</v>
      </c>
      <c r="E3" s="49" t="s">
        <v>306</v>
      </c>
      <c r="F3" s="49" t="s">
        <v>307</v>
      </c>
      <c r="G3" s="49" t="s">
        <v>303</v>
      </c>
      <c r="H3" s="49" t="s">
        <v>306</v>
      </c>
      <c r="I3" s="49" t="s">
        <v>308</v>
      </c>
      <c r="J3" s="49" t="s">
        <v>305</v>
      </c>
    </row>
    <row r="4" spans="1:10" ht="27" customHeight="1">
      <c r="A4" s="48">
        <v>2023</v>
      </c>
      <c r="B4" s="46"/>
      <c r="C4" s="46"/>
      <c r="D4" s="46"/>
      <c r="E4" s="46"/>
      <c r="F4" s="46"/>
      <c r="G4" s="46"/>
      <c r="H4" s="46"/>
      <c r="I4" s="46"/>
      <c r="J4" s="46"/>
    </row>
    <row r="5" spans="1:10" ht="27" customHeight="1">
      <c r="A5" s="48">
        <v>2024</v>
      </c>
      <c r="B5" s="46"/>
      <c r="C5" s="46"/>
      <c r="D5" s="46"/>
      <c r="E5" s="46"/>
      <c r="F5" s="46"/>
      <c r="G5" s="46"/>
      <c r="H5" s="46"/>
      <c r="I5" s="46"/>
      <c r="J5" s="46"/>
    </row>
    <row r="6" spans="1:10" ht="27" customHeight="1">
      <c r="A6" s="48">
        <v>2025</v>
      </c>
      <c r="B6" s="46"/>
      <c r="C6" s="46"/>
      <c r="D6" s="46"/>
      <c r="E6" s="46"/>
      <c r="F6" s="46"/>
      <c r="G6" s="46"/>
      <c r="H6" s="46"/>
      <c r="I6" s="46"/>
      <c r="J6" s="46"/>
    </row>
    <row r="7" spans="1:10" ht="27" customHeight="1">
      <c r="A7" s="48">
        <v>2026</v>
      </c>
      <c r="B7" s="46"/>
      <c r="C7" s="46"/>
      <c r="D7" s="46"/>
      <c r="E7" s="46"/>
      <c r="F7" s="46"/>
      <c r="G7" s="46"/>
      <c r="H7" s="46"/>
      <c r="I7" s="46"/>
      <c r="J7" s="46"/>
    </row>
    <row r="8" spans="1:10" ht="27" customHeight="1">
      <c r="A8" s="48">
        <v>2027</v>
      </c>
      <c r="B8" s="46"/>
      <c r="C8" s="46"/>
      <c r="D8" s="46"/>
      <c r="E8" s="46"/>
      <c r="F8" s="46"/>
      <c r="G8" s="46"/>
      <c r="H8" s="46"/>
      <c r="I8" s="46"/>
      <c r="J8" s="46"/>
    </row>
    <row r="9" spans="1:10" ht="27" customHeight="1">
      <c r="A9" s="48">
        <v>2028</v>
      </c>
      <c r="B9" s="46"/>
      <c r="C9" s="46"/>
      <c r="D9" s="46"/>
      <c r="E9" s="46"/>
      <c r="F9" s="46"/>
      <c r="G9" s="46"/>
      <c r="H9" s="46"/>
      <c r="I9" s="46"/>
      <c r="J9" s="46"/>
    </row>
    <row r="10" spans="1:10" ht="27" customHeight="1">
      <c r="A10" s="48">
        <v>2029</v>
      </c>
      <c r="B10" s="46"/>
      <c r="C10" s="46"/>
      <c r="D10" s="46"/>
      <c r="E10" s="46"/>
      <c r="F10" s="46"/>
      <c r="G10" s="46"/>
      <c r="H10" s="46"/>
      <c r="I10" s="46"/>
      <c r="J10" s="46"/>
    </row>
    <row r="11" spans="1:10" ht="27" customHeight="1">
      <c r="A11" s="48">
        <v>2030</v>
      </c>
      <c r="B11" s="46"/>
      <c r="C11" s="46"/>
      <c r="D11" s="46"/>
      <c r="E11" s="46"/>
      <c r="F11" s="46"/>
      <c r="G11" s="46"/>
      <c r="H11" s="46"/>
      <c r="I11" s="46"/>
      <c r="J11" s="46"/>
    </row>
  </sheetData>
  <mergeCells count="3">
    <mergeCell ref="E2:G2"/>
    <mergeCell ref="H2:J2"/>
    <mergeCell ref="B2:D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Sheet1</vt:lpstr>
      <vt:lpstr>Sheet2</vt:lpstr>
      <vt:lpstr>リンク図用</vt:lpstr>
      <vt:lpstr>入力シート</vt:lpstr>
      <vt:lpstr>採点基準</vt:lpstr>
      <vt:lpstr>入力説明</vt:lpstr>
      <vt:lpstr>一次採点印刷</vt:lpstr>
      <vt:lpstr>採点印刷</vt:lpstr>
      <vt:lpstr>健診・保健指導数値</vt:lpstr>
      <vt:lpstr>業態分類表</vt:lpstr>
      <vt:lpstr>データ</vt:lpstr>
      <vt:lpstr>理由リスト</vt:lpstr>
      <vt:lpstr>一次採点印刷!Print_Area</vt:lpstr>
      <vt:lpstr>健診・保健指導数値!Print_Area</vt:lpstr>
      <vt:lpstr>採点印刷!Print_Area</vt:lpstr>
      <vt:lpstr>採点基準!Print_Area</vt:lpstr>
      <vt:lpstr>入力シート!Print_Area</vt:lpstr>
      <vt:lpstr>入力説明!Print_Area</vt:lpstr>
      <vt:lpstr>業態分類表!Print_Titles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出版健康保険組合</cp:lastModifiedBy>
  <cp:lastPrinted>2025-02-04T04:06:37Z</cp:lastPrinted>
  <dcterms:created xsi:type="dcterms:W3CDTF">2015-06-05T18:17:20Z</dcterms:created>
  <dcterms:modified xsi:type="dcterms:W3CDTF">2025-04-14T05:16:39Z</dcterms:modified>
</cp:coreProperties>
</file>